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00" windowHeight="9270"/>
  </bookViews>
  <sheets>
    <sheet name="05-06CLS" sheetId="1" r:id="rId1"/>
  </sheets>
  <calcPr calcId="125725"/>
</workbook>
</file>

<file path=xl/calcChain.xml><?xml version="1.0" encoding="utf-8"?>
<calcChain xmlns="http://schemas.openxmlformats.org/spreadsheetml/2006/main">
  <c r="T676" i="1"/>
  <c r="S676"/>
  <c r="R676"/>
  <c r="Q676"/>
  <c r="P676"/>
  <c r="O676"/>
  <c r="N676"/>
  <c r="M676"/>
  <c r="L676"/>
  <c r="K676"/>
  <c r="J676"/>
  <c r="I676"/>
  <c r="H676"/>
  <c r="G676"/>
  <c r="F676"/>
  <c r="E676"/>
  <c r="D676"/>
  <c r="C676"/>
  <c r="T677"/>
  <c r="S677"/>
  <c r="R677"/>
  <c r="Q677"/>
  <c r="P677"/>
  <c r="O677"/>
  <c r="N677"/>
  <c r="M677"/>
  <c r="L677"/>
  <c r="K677"/>
  <c r="J677"/>
  <c r="I677"/>
  <c r="H677"/>
  <c r="G677"/>
  <c r="F677"/>
  <c r="E677"/>
  <c r="D677"/>
  <c r="C677"/>
  <c r="T670"/>
  <c r="S670"/>
  <c r="R670"/>
  <c r="Q670"/>
  <c r="P670"/>
  <c r="O670"/>
  <c r="N670"/>
  <c r="M670"/>
  <c r="L670"/>
  <c r="K670"/>
  <c r="J670"/>
  <c r="I670"/>
  <c r="H670"/>
  <c r="G670"/>
  <c r="F670"/>
  <c r="E670"/>
  <c r="D670"/>
  <c r="C670"/>
  <c r="T671"/>
  <c r="S671"/>
  <c r="R671"/>
  <c r="Q671"/>
  <c r="P671"/>
  <c r="O671"/>
  <c r="N671"/>
  <c r="M671"/>
  <c r="L671"/>
  <c r="K671"/>
  <c r="J671"/>
  <c r="I671"/>
  <c r="H671"/>
  <c r="G671"/>
  <c r="F671"/>
  <c r="E671"/>
  <c r="D671"/>
  <c r="C671"/>
  <c r="T664"/>
  <c r="S664"/>
  <c r="R664"/>
  <c r="Q664"/>
  <c r="P664"/>
  <c r="O664"/>
  <c r="N664"/>
  <c r="M664"/>
  <c r="L664"/>
  <c r="K664"/>
  <c r="J664"/>
  <c r="I664"/>
  <c r="H664"/>
  <c r="G664"/>
  <c r="F664"/>
  <c r="E664"/>
  <c r="D664"/>
  <c r="C664"/>
  <c r="T665"/>
  <c r="S665"/>
  <c r="R665"/>
  <c r="Q665"/>
  <c r="P665"/>
  <c r="O665"/>
  <c r="N665"/>
  <c r="M665"/>
  <c r="L665"/>
  <c r="K665"/>
  <c r="J665"/>
  <c r="I665"/>
  <c r="H665"/>
  <c r="G665"/>
  <c r="F665"/>
  <c r="E665"/>
  <c r="D665"/>
  <c r="C665"/>
  <c r="T658"/>
  <c r="S658"/>
  <c r="R658"/>
  <c r="Q658"/>
  <c r="P658"/>
  <c r="O658"/>
  <c r="N658"/>
  <c r="M658"/>
  <c r="L658"/>
  <c r="K658"/>
  <c r="J658"/>
  <c r="I658"/>
  <c r="H658"/>
  <c r="G658"/>
  <c r="F658"/>
  <c r="E658"/>
  <c r="D658"/>
  <c r="C658"/>
  <c r="T659"/>
  <c r="S659"/>
  <c r="R659"/>
  <c r="Q659"/>
  <c r="P659"/>
  <c r="O659"/>
  <c r="N659"/>
  <c r="M659"/>
  <c r="L659"/>
  <c r="K659"/>
  <c r="J659"/>
  <c r="I659"/>
  <c r="H659"/>
  <c r="G659"/>
  <c r="F659"/>
  <c r="E659"/>
  <c r="D659"/>
  <c r="C659"/>
  <c r="T652"/>
  <c r="S652"/>
  <c r="R652"/>
  <c r="Q652"/>
  <c r="P652"/>
  <c r="O652"/>
  <c r="N652"/>
  <c r="M652"/>
  <c r="L652"/>
  <c r="K652"/>
  <c r="J652"/>
  <c r="I652"/>
  <c r="H652"/>
  <c r="G652"/>
  <c r="F652"/>
  <c r="E652"/>
  <c r="D652"/>
  <c r="C652"/>
  <c r="T653"/>
  <c r="S653"/>
  <c r="R653"/>
  <c r="Q653"/>
  <c r="P653"/>
  <c r="O653"/>
  <c r="N653"/>
  <c r="M653"/>
  <c r="L653"/>
  <c r="K653"/>
  <c r="J653"/>
  <c r="I653"/>
  <c r="H653"/>
  <c r="G653"/>
  <c r="F653"/>
  <c r="E653"/>
  <c r="D653"/>
  <c r="C653"/>
  <c r="T646"/>
  <c r="S646"/>
  <c r="R646"/>
  <c r="Q646"/>
  <c r="P646"/>
  <c r="O646"/>
  <c r="N646"/>
  <c r="M646"/>
  <c r="L646"/>
  <c r="K646"/>
  <c r="J646"/>
  <c r="I646"/>
  <c r="H646"/>
  <c r="G646"/>
  <c r="F646"/>
  <c r="E646"/>
  <c r="D646"/>
  <c r="C646"/>
  <c r="T647"/>
  <c r="S647"/>
  <c r="R647"/>
  <c r="Q647"/>
  <c r="P647"/>
  <c r="O647"/>
  <c r="N647"/>
  <c r="M647"/>
  <c r="L647"/>
  <c r="K647"/>
  <c r="J647"/>
  <c r="I647"/>
  <c r="H647"/>
  <c r="G647"/>
  <c r="F647"/>
  <c r="E647"/>
  <c r="D647"/>
  <c r="C647"/>
  <c r="T640"/>
  <c r="S640"/>
  <c r="R640"/>
  <c r="Q640"/>
  <c r="P640"/>
  <c r="O640"/>
  <c r="N640"/>
  <c r="M640"/>
  <c r="L640"/>
  <c r="K640"/>
  <c r="J640"/>
  <c r="I640"/>
  <c r="H640"/>
  <c r="G640"/>
  <c r="F640"/>
  <c r="E640"/>
  <c r="D640"/>
  <c r="C640"/>
  <c r="T641"/>
  <c r="S641"/>
  <c r="R641"/>
  <c r="Q641"/>
  <c r="P641"/>
  <c r="O641"/>
  <c r="N641"/>
  <c r="M641"/>
  <c r="L641"/>
  <c r="K641"/>
  <c r="J641"/>
  <c r="I641"/>
  <c r="H641"/>
  <c r="G641"/>
  <c r="F641"/>
  <c r="E641"/>
  <c r="D641"/>
  <c r="C641"/>
  <c r="T634"/>
  <c r="S634"/>
  <c r="R634"/>
  <c r="Q634"/>
  <c r="P634"/>
  <c r="O634"/>
  <c r="N634"/>
  <c r="M634"/>
  <c r="L634"/>
  <c r="K634"/>
  <c r="J634"/>
  <c r="I634"/>
  <c r="H634"/>
  <c r="G634"/>
  <c r="F634"/>
  <c r="E634"/>
  <c r="D634"/>
  <c r="C634"/>
  <c r="T635"/>
  <c r="S635"/>
  <c r="R635"/>
  <c r="Q635"/>
  <c r="P635"/>
  <c r="O635"/>
  <c r="N635"/>
  <c r="M635"/>
  <c r="L635"/>
  <c r="K635"/>
  <c r="J635"/>
  <c r="I635"/>
  <c r="H635"/>
  <c r="G635"/>
  <c r="F635"/>
  <c r="E635"/>
  <c r="D635"/>
  <c r="C635"/>
  <c r="T628"/>
  <c r="S628"/>
  <c r="R628"/>
  <c r="Q628"/>
  <c r="P628"/>
  <c r="O628"/>
  <c r="N628"/>
  <c r="M628"/>
  <c r="L628"/>
  <c r="K628"/>
  <c r="J628"/>
  <c r="I628"/>
  <c r="H628"/>
  <c r="G628"/>
  <c r="F628"/>
  <c r="E628"/>
  <c r="D628"/>
  <c r="C628"/>
  <c r="T629"/>
  <c r="S629"/>
  <c r="R629"/>
  <c r="Q629"/>
  <c r="P629"/>
  <c r="O629"/>
  <c r="N629"/>
  <c r="M629"/>
  <c r="L629"/>
  <c r="K629"/>
  <c r="J629"/>
  <c r="I629"/>
  <c r="H629"/>
  <c r="G629"/>
  <c r="F629"/>
  <c r="E629"/>
  <c r="D629"/>
  <c r="C629"/>
  <c r="T622"/>
  <c r="S622"/>
  <c r="R622"/>
  <c r="Q622"/>
  <c r="P622"/>
  <c r="O622"/>
  <c r="N622"/>
  <c r="M622"/>
  <c r="L622"/>
  <c r="K622"/>
  <c r="J622"/>
  <c r="I622"/>
  <c r="H622"/>
  <c r="G622"/>
  <c r="F622"/>
  <c r="E622"/>
  <c r="D622"/>
  <c r="C622"/>
  <c r="T623"/>
  <c r="S623"/>
  <c r="R623"/>
  <c r="Q623"/>
  <c r="P623"/>
  <c r="O623"/>
  <c r="N623"/>
  <c r="M623"/>
  <c r="L623"/>
  <c r="K623"/>
  <c r="J623"/>
  <c r="I623"/>
  <c r="H623"/>
  <c r="G623"/>
  <c r="F623"/>
  <c r="E623"/>
  <c r="D623"/>
  <c r="C623"/>
  <c r="T616"/>
  <c r="S616"/>
  <c r="R616"/>
  <c r="Q616"/>
  <c r="P616"/>
  <c r="O616"/>
  <c r="N616"/>
  <c r="M616"/>
  <c r="L616"/>
  <c r="K616"/>
  <c r="J616"/>
  <c r="I616"/>
  <c r="H616"/>
  <c r="G616"/>
  <c r="F616"/>
  <c r="E616"/>
  <c r="D616"/>
  <c r="C616"/>
  <c r="T617"/>
  <c r="S617"/>
  <c r="R617"/>
  <c r="Q617"/>
  <c r="P617"/>
  <c r="O617"/>
  <c r="N617"/>
  <c r="M617"/>
  <c r="L617"/>
  <c r="K617"/>
  <c r="J617"/>
  <c r="I617"/>
  <c r="H617"/>
  <c r="G617"/>
  <c r="F617"/>
  <c r="E617"/>
  <c r="D617"/>
  <c r="C617"/>
  <c r="T610"/>
  <c r="S610"/>
  <c r="R610"/>
  <c r="Q610"/>
  <c r="P610"/>
  <c r="O610"/>
  <c r="N610"/>
  <c r="M610"/>
  <c r="L610"/>
  <c r="K610"/>
  <c r="J610"/>
  <c r="I610"/>
  <c r="H610"/>
  <c r="G610"/>
  <c r="F610"/>
  <c r="E610"/>
  <c r="D610"/>
  <c r="C610"/>
  <c r="T611"/>
  <c r="S611"/>
  <c r="R611"/>
  <c r="Q611"/>
  <c r="P611"/>
  <c r="O611"/>
  <c r="N611"/>
  <c r="M611"/>
  <c r="L611"/>
  <c r="K611"/>
  <c r="J611"/>
  <c r="I611"/>
  <c r="H611"/>
  <c r="G611"/>
  <c r="F611"/>
  <c r="E611"/>
  <c r="D611"/>
  <c r="C611"/>
  <c r="T604"/>
  <c r="S604"/>
  <c r="R604"/>
  <c r="Q604"/>
  <c r="P604"/>
  <c r="O604"/>
  <c r="N604"/>
  <c r="M604"/>
  <c r="L604"/>
  <c r="K604"/>
  <c r="J604"/>
  <c r="I604"/>
  <c r="H604"/>
  <c r="G604"/>
  <c r="F604"/>
  <c r="E604"/>
  <c r="D604"/>
  <c r="C604"/>
  <c r="T605"/>
  <c r="S605"/>
  <c r="R605"/>
  <c r="Q605"/>
  <c r="P605"/>
  <c r="O605"/>
  <c r="N605"/>
  <c r="M605"/>
  <c r="L605"/>
  <c r="K605"/>
  <c r="J605"/>
  <c r="I605"/>
  <c r="H605"/>
  <c r="G605"/>
  <c r="F605"/>
  <c r="E605"/>
  <c r="D605"/>
  <c r="C605"/>
  <c r="T598"/>
  <c r="S598"/>
  <c r="R598"/>
  <c r="Q598"/>
  <c r="P598"/>
  <c r="O598"/>
  <c r="N598"/>
  <c r="M598"/>
  <c r="L598"/>
  <c r="K598"/>
  <c r="J598"/>
  <c r="I598"/>
  <c r="H598"/>
  <c r="G598"/>
  <c r="F598"/>
  <c r="E598"/>
  <c r="D598"/>
  <c r="C598"/>
  <c r="T599"/>
  <c r="S599"/>
  <c r="R599"/>
  <c r="Q599"/>
  <c r="P599"/>
  <c r="O599"/>
  <c r="N599"/>
  <c r="M599"/>
  <c r="L599"/>
  <c r="K599"/>
  <c r="J599"/>
  <c r="I599"/>
  <c r="H599"/>
  <c r="G599"/>
  <c r="F599"/>
  <c r="E599"/>
  <c r="D599"/>
  <c r="C599"/>
  <c r="J601"/>
  <c r="S602"/>
  <c r="H649"/>
  <c r="J649"/>
  <c r="L649"/>
  <c r="N649"/>
  <c r="H619"/>
  <c r="T679"/>
  <c r="R679"/>
  <c r="P679"/>
  <c r="N679"/>
  <c r="L679"/>
  <c r="J679"/>
  <c r="H679"/>
  <c r="F679"/>
  <c r="D679"/>
  <c r="T673"/>
  <c r="R673"/>
  <c r="P673"/>
  <c r="N673"/>
  <c r="L673"/>
  <c r="J673"/>
  <c r="H673"/>
  <c r="F673"/>
  <c r="D673"/>
  <c r="T667"/>
  <c r="R667"/>
  <c r="P667"/>
  <c r="N667"/>
  <c r="L667"/>
  <c r="J667"/>
  <c r="H667"/>
  <c r="F667"/>
  <c r="D667"/>
  <c r="T661"/>
  <c r="R661"/>
  <c r="P661"/>
  <c r="N661"/>
  <c r="L661"/>
  <c r="J661"/>
  <c r="H661"/>
  <c r="F661"/>
  <c r="D661"/>
  <c r="T655"/>
  <c r="R655"/>
  <c r="P655"/>
  <c r="N655"/>
  <c r="L655"/>
  <c r="J655"/>
  <c r="H655"/>
  <c r="F655"/>
  <c r="D655"/>
  <c r="T649"/>
  <c r="R649"/>
  <c r="P649"/>
  <c r="F649"/>
  <c r="D649"/>
  <c r="T643"/>
  <c r="R643"/>
  <c r="P643"/>
  <c r="N643"/>
  <c r="L643"/>
  <c r="J643"/>
  <c r="H643"/>
  <c r="F643"/>
  <c r="D643"/>
  <c r="T637"/>
  <c r="R637"/>
  <c r="P637"/>
  <c r="N637"/>
  <c r="L637"/>
  <c r="J637"/>
  <c r="H637"/>
  <c r="F637"/>
  <c r="D637"/>
  <c r="T631"/>
  <c r="R631"/>
  <c r="P631"/>
  <c r="N631"/>
  <c r="L631"/>
  <c r="J631"/>
  <c r="H631"/>
  <c r="F631"/>
  <c r="D631"/>
  <c r="T625"/>
  <c r="R625"/>
  <c r="P625"/>
  <c r="N625"/>
  <c r="L625"/>
  <c r="J625"/>
  <c r="H625"/>
  <c r="F625"/>
  <c r="D625"/>
  <c r="T619"/>
  <c r="R619"/>
  <c r="P619"/>
  <c r="N619"/>
  <c r="L619"/>
  <c r="J619"/>
  <c r="F619"/>
  <c r="D619"/>
  <c r="T613"/>
  <c r="R613"/>
  <c r="P613"/>
  <c r="N613"/>
  <c r="L613"/>
  <c r="J613"/>
  <c r="H613"/>
  <c r="F613"/>
  <c r="D613"/>
  <c r="T607"/>
  <c r="R607"/>
  <c r="P607"/>
  <c r="N607"/>
  <c r="L607"/>
  <c r="J607"/>
  <c r="H607"/>
  <c r="F607"/>
  <c r="D607"/>
  <c r="T601"/>
  <c r="R601"/>
  <c r="P601"/>
  <c r="N601"/>
  <c r="L601"/>
  <c r="H601"/>
  <c r="D601"/>
  <c r="F601"/>
  <c r="S680"/>
  <c r="S674"/>
  <c r="S668"/>
  <c r="S662"/>
  <c r="S656"/>
  <c r="S650"/>
  <c r="S644"/>
  <c r="S638"/>
  <c r="S632"/>
  <c r="S626"/>
  <c r="S620"/>
  <c r="S614"/>
  <c r="S608"/>
  <c r="S127"/>
  <c r="S192" s="1"/>
  <c r="S190" s="1"/>
  <c r="S123"/>
  <c r="S119"/>
  <c r="S115"/>
  <c r="S111"/>
  <c r="S107"/>
  <c r="S103"/>
  <c r="S99"/>
  <c r="S95"/>
  <c r="S91"/>
  <c r="S87"/>
  <c r="S83"/>
  <c r="S79"/>
  <c r="S75"/>
  <c r="S191"/>
  <c r="S126"/>
  <c r="S122"/>
  <c r="S118"/>
  <c r="S114"/>
  <c r="S110"/>
  <c r="S106"/>
  <c r="S102"/>
  <c r="S98"/>
  <c r="S94"/>
  <c r="S90"/>
  <c r="S86"/>
  <c r="S82"/>
  <c r="S78"/>
  <c r="S74"/>
  <c r="S63"/>
  <c r="S62"/>
  <c r="S59"/>
  <c r="S58"/>
  <c r="S55"/>
  <c r="S54"/>
  <c r="S51"/>
  <c r="S50"/>
  <c r="S47"/>
  <c r="S46"/>
  <c r="S43"/>
  <c r="S42"/>
  <c r="S39"/>
  <c r="S38"/>
  <c r="S35"/>
  <c r="S34"/>
  <c r="S31"/>
  <c r="S30"/>
  <c r="S27"/>
  <c r="S26"/>
  <c r="S23"/>
  <c r="S22"/>
  <c r="S19"/>
  <c r="S18"/>
  <c r="S15"/>
  <c r="S14"/>
  <c r="S11"/>
  <c r="S10"/>
  <c r="Q127"/>
  <c r="Q192" s="1"/>
  <c r="Q257" s="1"/>
  <c r="Q322" s="1"/>
  <c r="Q387" s="1"/>
  <c r="Q454" s="1"/>
  <c r="Q520" s="1"/>
  <c r="Q586" s="1"/>
  <c r="O127"/>
  <c r="O192" s="1"/>
  <c r="O257" s="1"/>
  <c r="O322" s="1"/>
  <c r="O387" s="1"/>
  <c r="O454" s="1"/>
  <c r="O520" s="1"/>
  <c r="O586" s="1"/>
  <c r="O585" s="1"/>
  <c r="M127"/>
  <c r="M192" s="1"/>
  <c r="M257" s="1"/>
  <c r="M322" s="1"/>
  <c r="M387" s="1"/>
  <c r="M454" s="1"/>
  <c r="M520" s="1"/>
  <c r="M586" s="1"/>
  <c r="K127"/>
  <c r="K192" s="1"/>
  <c r="K257" s="1"/>
  <c r="K322" s="1"/>
  <c r="K387" s="1"/>
  <c r="K454" s="1"/>
  <c r="K520" s="1"/>
  <c r="K586" s="1"/>
  <c r="K585" s="1"/>
  <c r="I127"/>
  <c r="I192" s="1"/>
  <c r="I257" s="1"/>
  <c r="I322" s="1"/>
  <c r="I387" s="1"/>
  <c r="I454" s="1"/>
  <c r="I520" s="1"/>
  <c r="I586" s="1"/>
  <c r="G127"/>
  <c r="G192" s="1"/>
  <c r="G257" s="1"/>
  <c r="G322" s="1"/>
  <c r="G387" s="1"/>
  <c r="G454" s="1"/>
  <c r="G520" s="1"/>
  <c r="G586" s="1"/>
  <c r="G585" s="1"/>
  <c r="E127"/>
  <c r="E192" s="1"/>
  <c r="E257" s="1"/>
  <c r="E322" s="1"/>
  <c r="E387" s="1"/>
  <c r="E454" s="1"/>
  <c r="E520" s="1"/>
  <c r="E586" s="1"/>
  <c r="C127"/>
  <c r="C192" s="1"/>
  <c r="C257" s="1"/>
  <c r="C322" s="1"/>
  <c r="C387" s="1"/>
  <c r="C454" s="1"/>
  <c r="C520" s="1"/>
  <c r="C586" s="1"/>
  <c r="C585" s="1"/>
  <c r="Q123"/>
  <c r="Q188" s="1"/>
  <c r="Q253" s="1"/>
  <c r="Q318" s="1"/>
  <c r="Q383" s="1"/>
  <c r="Q450" s="1"/>
  <c r="Q516" s="1"/>
  <c r="Q582" s="1"/>
  <c r="O123"/>
  <c r="O188" s="1"/>
  <c r="O253" s="1"/>
  <c r="O318" s="1"/>
  <c r="O383" s="1"/>
  <c r="O450" s="1"/>
  <c r="O516" s="1"/>
  <c r="O582" s="1"/>
  <c r="O581" s="1"/>
  <c r="M123"/>
  <c r="M188" s="1"/>
  <c r="M253" s="1"/>
  <c r="M318" s="1"/>
  <c r="M383" s="1"/>
  <c r="M450" s="1"/>
  <c r="M516" s="1"/>
  <c r="M582" s="1"/>
  <c r="K123"/>
  <c r="K188" s="1"/>
  <c r="K253" s="1"/>
  <c r="K318" s="1"/>
  <c r="K383" s="1"/>
  <c r="K450" s="1"/>
  <c r="K516" s="1"/>
  <c r="K582" s="1"/>
  <c r="K581" s="1"/>
  <c r="I123"/>
  <c r="I188" s="1"/>
  <c r="I253" s="1"/>
  <c r="I318" s="1"/>
  <c r="I383" s="1"/>
  <c r="I450" s="1"/>
  <c r="I516" s="1"/>
  <c r="I582" s="1"/>
  <c r="G123"/>
  <c r="G188" s="1"/>
  <c r="G253" s="1"/>
  <c r="G318" s="1"/>
  <c r="G383" s="1"/>
  <c r="G450" s="1"/>
  <c r="G516" s="1"/>
  <c r="G582" s="1"/>
  <c r="G581" s="1"/>
  <c r="E123"/>
  <c r="E188" s="1"/>
  <c r="E253" s="1"/>
  <c r="E318" s="1"/>
  <c r="E383" s="1"/>
  <c r="E450" s="1"/>
  <c r="E516" s="1"/>
  <c r="E582" s="1"/>
  <c r="C123"/>
  <c r="C188" s="1"/>
  <c r="C253" s="1"/>
  <c r="C318" s="1"/>
  <c r="C383" s="1"/>
  <c r="C450" s="1"/>
  <c r="C516" s="1"/>
  <c r="C582" s="1"/>
  <c r="C581" s="1"/>
  <c r="Q119"/>
  <c r="Q184" s="1"/>
  <c r="Q249" s="1"/>
  <c r="Q314" s="1"/>
  <c r="Q379" s="1"/>
  <c r="Q446" s="1"/>
  <c r="Q512" s="1"/>
  <c r="Q578" s="1"/>
  <c r="O119"/>
  <c r="O184" s="1"/>
  <c r="O249" s="1"/>
  <c r="O314" s="1"/>
  <c r="O379" s="1"/>
  <c r="O446" s="1"/>
  <c r="O512" s="1"/>
  <c r="O578" s="1"/>
  <c r="O577" s="1"/>
  <c r="M119"/>
  <c r="M184" s="1"/>
  <c r="M249" s="1"/>
  <c r="M314" s="1"/>
  <c r="M379" s="1"/>
  <c r="M446" s="1"/>
  <c r="M512" s="1"/>
  <c r="M578" s="1"/>
  <c r="K119"/>
  <c r="K184" s="1"/>
  <c r="K249" s="1"/>
  <c r="K314" s="1"/>
  <c r="K379" s="1"/>
  <c r="K446" s="1"/>
  <c r="K512" s="1"/>
  <c r="K578" s="1"/>
  <c r="K577" s="1"/>
  <c r="I119"/>
  <c r="I184" s="1"/>
  <c r="I249" s="1"/>
  <c r="I314" s="1"/>
  <c r="I379" s="1"/>
  <c r="I446" s="1"/>
  <c r="I512" s="1"/>
  <c r="I578" s="1"/>
  <c r="G119"/>
  <c r="G184" s="1"/>
  <c r="G249" s="1"/>
  <c r="G314" s="1"/>
  <c r="G379" s="1"/>
  <c r="G446" s="1"/>
  <c r="G512" s="1"/>
  <c r="G578" s="1"/>
  <c r="G577" s="1"/>
  <c r="E119"/>
  <c r="E184" s="1"/>
  <c r="E249" s="1"/>
  <c r="E314" s="1"/>
  <c r="E379" s="1"/>
  <c r="E446" s="1"/>
  <c r="E512" s="1"/>
  <c r="E578" s="1"/>
  <c r="C119"/>
  <c r="C184" s="1"/>
  <c r="C249" s="1"/>
  <c r="C314" s="1"/>
  <c r="C379" s="1"/>
  <c r="C446" s="1"/>
  <c r="C512" s="1"/>
  <c r="C578" s="1"/>
  <c r="C577" s="1"/>
  <c r="Q115"/>
  <c r="Q180" s="1"/>
  <c r="Q245" s="1"/>
  <c r="Q310" s="1"/>
  <c r="Q375" s="1"/>
  <c r="Q442" s="1"/>
  <c r="Q508" s="1"/>
  <c r="Q574" s="1"/>
  <c r="O115"/>
  <c r="O180" s="1"/>
  <c r="O245" s="1"/>
  <c r="O310" s="1"/>
  <c r="O375" s="1"/>
  <c r="O442" s="1"/>
  <c r="O508" s="1"/>
  <c r="O574" s="1"/>
  <c r="O573" s="1"/>
  <c r="M115"/>
  <c r="M180" s="1"/>
  <c r="M245" s="1"/>
  <c r="M310" s="1"/>
  <c r="M375" s="1"/>
  <c r="M442" s="1"/>
  <c r="M508" s="1"/>
  <c r="M574" s="1"/>
  <c r="K115"/>
  <c r="K180" s="1"/>
  <c r="K245" s="1"/>
  <c r="K310" s="1"/>
  <c r="K375" s="1"/>
  <c r="K442" s="1"/>
  <c r="K508" s="1"/>
  <c r="K574" s="1"/>
  <c r="K573" s="1"/>
  <c r="I115"/>
  <c r="I180" s="1"/>
  <c r="I245" s="1"/>
  <c r="I310" s="1"/>
  <c r="I375" s="1"/>
  <c r="I442" s="1"/>
  <c r="I508" s="1"/>
  <c r="I574" s="1"/>
  <c r="G115"/>
  <c r="G180" s="1"/>
  <c r="G245" s="1"/>
  <c r="G310" s="1"/>
  <c r="G375" s="1"/>
  <c r="G442" s="1"/>
  <c r="G508" s="1"/>
  <c r="G574" s="1"/>
  <c r="G573" s="1"/>
  <c r="E115"/>
  <c r="E180" s="1"/>
  <c r="E245" s="1"/>
  <c r="E310" s="1"/>
  <c r="E375" s="1"/>
  <c r="E442" s="1"/>
  <c r="E508" s="1"/>
  <c r="E574" s="1"/>
  <c r="C115"/>
  <c r="C180" s="1"/>
  <c r="C245" s="1"/>
  <c r="C310" s="1"/>
  <c r="C375" s="1"/>
  <c r="C442" s="1"/>
  <c r="C508" s="1"/>
  <c r="C574" s="1"/>
  <c r="C573" s="1"/>
  <c r="Q111"/>
  <c r="Q176" s="1"/>
  <c r="Q241" s="1"/>
  <c r="Q306" s="1"/>
  <c r="Q371" s="1"/>
  <c r="Q438" s="1"/>
  <c r="Q504" s="1"/>
  <c r="Q570" s="1"/>
  <c r="O111"/>
  <c r="O176" s="1"/>
  <c r="O241" s="1"/>
  <c r="O306" s="1"/>
  <c r="O371" s="1"/>
  <c r="O438" s="1"/>
  <c r="O504" s="1"/>
  <c r="O570" s="1"/>
  <c r="O569" s="1"/>
  <c r="M111"/>
  <c r="M176" s="1"/>
  <c r="M241" s="1"/>
  <c r="M306" s="1"/>
  <c r="M371" s="1"/>
  <c r="M438" s="1"/>
  <c r="M504" s="1"/>
  <c r="M570" s="1"/>
  <c r="K111"/>
  <c r="K176" s="1"/>
  <c r="K241" s="1"/>
  <c r="K306" s="1"/>
  <c r="K371" s="1"/>
  <c r="K438" s="1"/>
  <c r="K504" s="1"/>
  <c r="K570" s="1"/>
  <c r="K569" s="1"/>
  <c r="I111"/>
  <c r="I176" s="1"/>
  <c r="I241" s="1"/>
  <c r="I306" s="1"/>
  <c r="I371" s="1"/>
  <c r="I438" s="1"/>
  <c r="I504" s="1"/>
  <c r="I570" s="1"/>
  <c r="G111"/>
  <c r="G176" s="1"/>
  <c r="G241" s="1"/>
  <c r="G306" s="1"/>
  <c r="G371" s="1"/>
  <c r="G438" s="1"/>
  <c r="G504" s="1"/>
  <c r="G570" s="1"/>
  <c r="G569" s="1"/>
  <c r="E111"/>
  <c r="E176" s="1"/>
  <c r="E241" s="1"/>
  <c r="E306" s="1"/>
  <c r="E371" s="1"/>
  <c r="E438" s="1"/>
  <c r="E504" s="1"/>
  <c r="E570" s="1"/>
  <c r="C111"/>
  <c r="C176" s="1"/>
  <c r="C241" s="1"/>
  <c r="C306" s="1"/>
  <c r="C371" s="1"/>
  <c r="C438" s="1"/>
  <c r="C504" s="1"/>
  <c r="C570" s="1"/>
  <c r="C569" s="1"/>
  <c r="Q107"/>
  <c r="Q172" s="1"/>
  <c r="Q237" s="1"/>
  <c r="Q302" s="1"/>
  <c r="Q367" s="1"/>
  <c r="Q434" s="1"/>
  <c r="Q500" s="1"/>
  <c r="Q566" s="1"/>
  <c r="O107"/>
  <c r="O172" s="1"/>
  <c r="O237" s="1"/>
  <c r="O302" s="1"/>
  <c r="O367" s="1"/>
  <c r="O434" s="1"/>
  <c r="O500" s="1"/>
  <c r="O566" s="1"/>
  <c r="O565" s="1"/>
  <c r="M107"/>
  <c r="M172" s="1"/>
  <c r="M237" s="1"/>
  <c r="M302" s="1"/>
  <c r="M367" s="1"/>
  <c r="M434" s="1"/>
  <c r="M500" s="1"/>
  <c r="M566" s="1"/>
  <c r="K107"/>
  <c r="K172" s="1"/>
  <c r="K237" s="1"/>
  <c r="K302" s="1"/>
  <c r="K367" s="1"/>
  <c r="K434" s="1"/>
  <c r="K500" s="1"/>
  <c r="K566" s="1"/>
  <c r="K565" s="1"/>
  <c r="I107"/>
  <c r="I172" s="1"/>
  <c r="I237" s="1"/>
  <c r="I302" s="1"/>
  <c r="I367" s="1"/>
  <c r="I434" s="1"/>
  <c r="I500" s="1"/>
  <c r="I566" s="1"/>
  <c r="G107"/>
  <c r="G172" s="1"/>
  <c r="G237" s="1"/>
  <c r="G302" s="1"/>
  <c r="G367" s="1"/>
  <c r="G434" s="1"/>
  <c r="G500" s="1"/>
  <c r="G566" s="1"/>
  <c r="G565" s="1"/>
  <c r="E107"/>
  <c r="E172" s="1"/>
  <c r="E237" s="1"/>
  <c r="E302" s="1"/>
  <c r="E367" s="1"/>
  <c r="E434" s="1"/>
  <c r="E500" s="1"/>
  <c r="E566" s="1"/>
  <c r="C107"/>
  <c r="C172" s="1"/>
  <c r="C237" s="1"/>
  <c r="C302" s="1"/>
  <c r="C367" s="1"/>
  <c r="C434" s="1"/>
  <c r="C500" s="1"/>
  <c r="C566" s="1"/>
  <c r="C565" s="1"/>
  <c r="Q103"/>
  <c r="Q168" s="1"/>
  <c r="Q233" s="1"/>
  <c r="Q298" s="1"/>
  <c r="Q363" s="1"/>
  <c r="Q430" s="1"/>
  <c r="Q496" s="1"/>
  <c r="Q562" s="1"/>
  <c r="O103"/>
  <c r="O168" s="1"/>
  <c r="O233" s="1"/>
  <c r="O298" s="1"/>
  <c r="O363" s="1"/>
  <c r="O430" s="1"/>
  <c r="O496" s="1"/>
  <c r="O562" s="1"/>
  <c r="O561" s="1"/>
  <c r="M103"/>
  <c r="M168" s="1"/>
  <c r="M233" s="1"/>
  <c r="M298" s="1"/>
  <c r="M363" s="1"/>
  <c r="M430" s="1"/>
  <c r="M496" s="1"/>
  <c r="M562" s="1"/>
  <c r="K103"/>
  <c r="K168" s="1"/>
  <c r="K233" s="1"/>
  <c r="K298" s="1"/>
  <c r="K363" s="1"/>
  <c r="K430" s="1"/>
  <c r="K496" s="1"/>
  <c r="K562" s="1"/>
  <c r="K561" s="1"/>
  <c r="I103"/>
  <c r="I168" s="1"/>
  <c r="I233" s="1"/>
  <c r="I298" s="1"/>
  <c r="I363" s="1"/>
  <c r="I430" s="1"/>
  <c r="I496" s="1"/>
  <c r="I562" s="1"/>
  <c r="G103"/>
  <c r="G168" s="1"/>
  <c r="G233" s="1"/>
  <c r="G298" s="1"/>
  <c r="G363" s="1"/>
  <c r="G430" s="1"/>
  <c r="G496" s="1"/>
  <c r="G562" s="1"/>
  <c r="G561" s="1"/>
  <c r="E103"/>
  <c r="E168" s="1"/>
  <c r="E233" s="1"/>
  <c r="E298" s="1"/>
  <c r="E363" s="1"/>
  <c r="E430" s="1"/>
  <c r="E496" s="1"/>
  <c r="E562" s="1"/>
  <c r="C103"/>
  <c r="C168" s="1"/>
  <c r="C233" s="1"/>
  <c r="C298" s="1"/>
  <c r="C363" s="1"/>
  <c r="C430" s="1"/>
  <c r="C496" s="1"/>
  <c r="C562" s="1"/>
  <c r="C561" s="1"/>
  <c r="Q99"/>
  <c r="Q164" s="1"/>
  <c r="Q229" s="1"/>
  <c r="Q294" s="1"/>
  <c r="Q359" s="1"/>
  <c r="Q426" s="1"/>
  <c r="Q492" s="1"/>
  <c r="Q558" s="1"/>
  <c r="O99"/>
  <c r="O164" s="1"/>
  <c r="O229"/>
  <c r="O294" s="1"/>
  <c r="O359" s="1"/>
  <c r="O426" s="1"/>
  <c r="M99"/>
  <c r="M164" s="1"/>
  <c r="M229"/>
  <c r="M294" s="1"/>
  <c r="M359" s="1"/>
  <c r="K99"/>
  <c r="K164" s="1"/>
  <c r="K229"/>
  <c r="K294" s="1"/>
  <c r="K359" s="1"/>
  <c r="K426" s="1"/>
  <c r="I99"/>
  <c r="I164" s="1"/>
  <c r="I229"/>
  <c r="I294" s="1"/>
  <c r="I359" s="1"/>
  <c r="G99"/>
  <c r="G164" s="1"/>
  <c r="G229"/>
  <c r="G294" s="1"/>
  <c r="G359" s="1"/>
  <c r="G426" s="1"/>
  <c r="E99"/>
  <c r="E164" s="1"/>
  <c r="E229"/>
  <c r="E294" s="1"/>
  <c r="E359" s="1"/>
  <c r="C99"/>
  <c r="C164" s="1"/>
  <c r="C229"/>
  <c r="C294" s="1"/>
  <c r="C359" s="1"/>
  <c r="C426" s="1"/>
  <c r="Q95"/>
  <c r="Q160" s="1"/>
  <c r="Q225"/>
  <c r="Q290" s="1"/>
  <c r="Q355" s="1"/>
  <c r="O95"/>
  <c r="O160" s="1"/>
  <c r="O225"/>
  <c r="O290" s="1"/>
  <c r="O355" s="1"/>
  <c r="O422" s="1"/>
  <c r="M95"/>
  <c r="M160" s="1"/>
  <c r="M225"/>
  <c r="M290" s="1"/>
  <c r="M355" s="1"/>
  <c r="K95"/>
  <c r="K160" s="1"/>
  <c r="K225"/>
  <c r="K290" s="1"/>
  <c r="K355" s="1"/>
  <c r="K422" s="1"/>
  <c r="I95"/>
  <c r="I160" s="1"/>
  <c r="I225"/>
  <c r="I290" s="1"/>
  <c r="I355" s="1"/>
  <c r="G95"/>
  <c r="G160" s="1"/>
  <c r="G225"/>
  <c r="G290" s="1"/>
  <c r="G355" s="1"/>
  <c r="G422" s="1"/>
  <c r="E95"/>
  <c r="E160" s="1"/>
  <c r="E225"/>
  <c r="E290" s="1"/>
  <c r="E355" s="1"/>
  <c r="C95"/>
  <c r="C160" s="1"/>
  <c r="C225"/>
  <c r="C290" s="1"/>
  <c r="C355" s="1"/>
  <c r="C422" s="1"/>
  <c r="Q91"/>
  <c r="Q156" s="1"/>
  <c r="Q221"/>
  <c r="Q286" s="1"/>
  <c r="Q351" s="1"/>
  <c r="O91"/>
  <c r="O156" s="1"/>
  <c r="O221"/>
  <c r="O286" s="1"/>
  <c r="O351" s="1"/>
  <c r="O418" s="1"/>
  <c r="M91"/>
  <c r="M156" s="1"/>
  <c r="M221"/>
  <c r="M286" s="1"/>
  <c r="M351" s="1"/>
  <c r="K91"/>
  <c r="K156" s="1"/>
  <c r="K221"/>
  <c r="K286" s="1"/>
  <c r="K351" s="1"/>
  <c r="K418" s="1"/>
  <c r="I91"/>
  <c r="I156" s="1"/>
  <c r="I221"/>
  <c r="I286" s="1"/>
  <c r="I351" s="1"/>
  <c r="G91"/>
  <c r="G156" s="1"/>
  <c r="G221"/>
  <c r="G286" s="1"/>
  <c r="G351" s="1"/>
  <c r="G418" s="1"/>
  <c r="E91"/>
  <c r="E156" s="1"/>
  <c r="E221"/>
  <c r="E286" s="1"/>
  <c r="E351" s="1"/>
  <c r="C91"/>
  <c r="C156" s="1"/>
  <c r="C221"/>
  <c r="C286" s="1"/>
  <c r="C351" s="1"/>
  <c r="C418" s="1"/>
  <c r="Q87"/>
  <c r="Q152" s="1"/>
  <c r="Q217"/>
  <c r="Q282" s="1"/>
  <c r="Q347" s="1"/>
  <c r="O87"/>
  <c r="O152" s="1"/>
  <c r="O217"/>
  <c r="O282" s="1"/>
  <c r="O347" s="1"/>
  <c r="O414" s="1"/>
  <c r="M87"/>
  <c r="M152" s="1"/>
  <c r="M217"/>
  <c r="M282" s="1"/>
  <c r="M347" s="1"/>
  <c r="K87"/>
  <c r="K152" s="1"/>
  <c r="K217"/>
  <c r="K282" s="1"/>
  <c r="K347" s="1"/>
  <c r="K414" s="1"/>
  <c r="I87"/>
  <c r="I152" s="1"/>
  <c r="I217"/>
  <c r="I282" s="1"/>
  <c r="I347" s="1"/>
  <c r="G87"/>
  <c r="G152" s="1"/>
  <c r="G217"/>
  <c r="G282" s="1"/>
  <c r="G347" s="1"/>
  <c r="G414" s="1"/>
  <c r="E87"/>
  <c r="E152" s="1"/>
  <c r="E217"/>
  <c r="E282" s="1"/>
  <c r="E347" s="1"/>
  <c r="C87"/>
  <c r="C152" s="1"/>
  <c r="C217"/>
  <c r="C282" s="1"/>
  <c r="C347" s="1"/>
  <c r="C414" s="1"/>
  <c r="Q83"/>
  <c r="Q148" s="1"/>
  <c r="Q213"/>
  <c r="Q278" s="1"/>
  <c r="Q343" s="1"/>
  <c r="O83"/>
  <c r="O148" s="1"/>
  <c r="O213"/>
  <c r="O278" s="1"/>
  <c r="O343" s="1"/>
  <c r="O410" s="1"/>
  <c r="M83"/>
  <c r="M148" s="1"/>
  <c r="M213"/>
  <c r="M278" s="1"/>
  <c r="M343" s="1"/>
  <c r="K83"/>
  <c r="K148" s="1"/>
  <c r="K213"/>
  <c r="K278" s="1"/>
  <c r="K343" s="1"/>
  <c r="K410" s="1"/>
  <c r="I83"/>
  <c r="I148" s="1"/>
  <c r="I213"/>
  <c r="I278" s="1"/>
  <c r="I343" s="1"/>
  <c r="G83"/>
  <c r="G148" s="1"/>
  <c r="G213"/>
  <c r="G278" s="1"/>
  <c r="G343" s="1"/>
  <c r="G410" s="1"/>
  <c r="E83"/>
  <c r="E148" s="1"/>
  <c r="E213"/>
  <c r="E278" s="1"/>
  <c r="E343" s="1"/>
  <c r="C83"/>
  <c r="C148" s="1"/>
  <c r="C213"/>
  <c r="C278" s="1"/>
  <c r="C343" s="1"/>
  <c r="C410" s="1"/>
  <c r="Q79"/>
  <c r="Q144" s="1"/>
  <c r="Q209"/>
  <c r="Q274" s="1"/>
  <c r="Q339" s="1"/>
  <c r="O79"/>
  <c r="O144" s="1"/>
  <c r="O209"/>
  <c r="O274" s="1"/>
  <c r="O339" s="1"/>
  <c r="O406" s="1"/>
  <c r="M79"/>
  <c r="M144" s="1"/>
  <c r="M209"/>
  <c r="M274" s="1"/>
  <c r="M339" s="1"/>
  <c r="K79"/>
  <c r="K144" s="1"/>
  <c r="K209"/>
  <c r="K274" s="1"/>
  <c r="K339" s="1"/>
  <c r="K406" s="1"/>
  <c r="I79"/>
  <c r="I144" s="1"/>
  <c r="I209"/>
  <c r="I274" s="1"/>
  <c r="I339" s="1"/>
  <c r="I337" s="1"/>
  <c r="G79"/>
  <c r="G144" s="1"/>
  <c r="G209"/>
  <c r="G274" s="1"/>
  <c r="G339" s="1"/>
  <c r="G406" s="1"/>
  <c r="E79"/>
  <c r="E144" s="1"/>
  <c r="E209"/>
  <c r="E274" s="1"/>
  <c r="E339" s="1"/>
  <c r="E337" s="1"/>
  <c r="C79"/>
  <c r="C144" s="1"/>
  <c r="C209"/>
  <c r="C274" s="1"/>
  <c r="C339" s="1"/>
  <c r="C406" s="1"/>
  <c r="Q75"/>
  <c r="Q140" s="1"/>
  <c r="Q205"/>
  <c r="Q270" s="1"/>
  <c r="Q335" s="1"/>
  <c r="Q402" s="1"/>
  <c r="O75"/>
  <c r="O140" s="1"/>
  <c r="O205"/>
  <c r="O270" s="1"/>
  <c r="O335" s="1"/>
  <c r="O402" s="1"/>
  <c r="M75"/>
  <c r="M140" s="1"/>
  <c r="M205"/>
  <c r="M270" s="1"/>
  <c r="M335" s="1"/>
  <c r="M402" s="1"/>
  <c r="K75"/>
  <c r="K140" s="1"/>
  <c r="K205"/>
  <c r="K270" s="1"/>
  <c r="K335" s="1"/>
  <c r="K402" s="1"/>
  <c r="I75"/>
  <c r="I140" s="1"/>
  <c r="I205"/>
  <c r="I270" s="1"/>
  <c r="I335" s="1"/>
  <c r="I402" s="1"/>
  <c r="G75"/>
  <c r="G140" s="1"/>
  <c r="G205"/>
  <c r="G270" s="1"/>
  <c r="G335" s="1"/>
  <c r="G402" s="1"/>
  <c r="E75"/>
  <c r="E140" s="1"/>
  <c r="E205"/>
  <c r="E270" s="1"/>
  <c r="E335" s="1"/>
  <c r="E402" s="1"/>
  <c r="C75"/>
  <c r="C140" s="1"/>
  <c r="C205"/>
  <c r="C270" s="1"/>
  <c r="C335" s="1"/>
  <c r="C402" s="1"/>
  <c r="Q585"/>
  <c r="M585"/>
  <c r="I585"/>
  <c r="E585"/>
  <c r="Q581"/>
  <c r="M581"/>
  <c r="I581"/>
  <c r="E581"/>
  <c r="Q577"/>
  <c r="M577"/>
  <c r="I577"/>
  <c r="E577"/>
  <c r="Q573"/>
  <c r="M573"/>
  <c r="I573"/>
  <c r="E573"/>
  <c r="Q569"/>
  <c r="M569"/>
  <c r="I569"/>
  <c r="E569"/>
  <c r="Q565"/>
  <c r="M565"/>
  <c r="I565"/>
  <c r="E565"/>
  <c r="Q561"/>
  <c r="M561"/>
  <c r="I561"/>
  <c r="E561"/>
  <c r="Q557"/>
  <c r="Q584"/>
  <c r="O584"/>
  <c r="M584"/>
  <c r="K584"/>
  <c r="I584"/>
  <c r="G584"/>
  <c r="E584"/>
  <c r="C584"/>
  <c r="Q580"/>
  <c r="O580"/>
  <c r="M580"/>
  <c r="K580"/>
  <c r="I580"/>
  <c r="G580"/>
  <c r="E580"/>
  <c r="C580"/>
  <c r="Q576"/>
  <c r="O576"/>
  <c r="M576"/>
  <c r="K576"/>
  <c r="I576"/>
  <c r="G576"/>
  <c r="E576"/>
  <c r="C576"/>
  <c r="Q572"/>
  <c r="O572"/>
  <c r="M572"/>
  <c r="K572"/>
  <c r="I572"/>
  <c r="G572"/>
  <c r="E572"/>
  <c r="C572"/>
  <c r="Q568"/>
  <c r="O568"/>
  <c r="M568"/>
  <c r="K568"/>
  <c r="I568"/>
  <c r="G568"/>
  <c r="E568"/>
  <c r="C568"/>
  <c r="Q564"/>
  <c r="O564"/>
  <c r="M564"/>
  <c r="K564"/>
  <c r="I564"/>
  <c r="G564"/>
  <c r="E564"/>
  <c r="C564"/>
  <c r="Q560"/>
  <c r="O560"/>
  <c r="M560"/>
  <c r="K560"/>
  <c r="I560"/>
  <c r="G560"/>
  <c r="E560"/>
  <c r="C560"/>
  <c r="Q556"/>
  <c r="Q519"/>
  <c r="O519"/>
  <c r="M519"/>
  <c r="K519"/>
  <c r="I519"/>
  <c r="G519"/>
  <c r="E519"/>
  <c r="C519"/>
  <c r="Q518"/>
  <c r="O518"/>
  <c r="M518"/>
  <c r="K518"/>
  <c r="I518"/>
  <c r="G518"/>
  <c r="E518"/>
  <c r="C518"/>
  <c r="Q515"/>
  <c r="O515"/>
  <c r="M515"/>
  <c r="K515"/>
  <c r="I515"/>
  <c r="G515"/>
  <c r="E515"/>
  <c r="C515"/>
  <c r="Q514"/>
  <c r="O514"/>
  <c r="M514"/>
  <c r="K514"/>
  <c r="I514"/>
  <c r="G514"/>
  <c r="E514"/>
  <c r="C514"/>
  <c r="Q511"/>
  <c r="O511"/>
  <c r="M511"/>
  <c r="K511"/>
  <c r="I511"/>
  <c r="G511"/>
  <c r="E511"/>
  <c r="C511"/>
  <c r="Q510"/>
  <c r="O510"/>
  <c r="M510"/>
  <c r="K510"/>
  <c r="I510"/>
  <c r="G510"/>
  <c r="E510"/>
  <c r="C510"/>
  <c r="Q507"/>
  <c r="O507"/>
  <c r="M507"/>
  <c r="K507"/>
  <c r="I507"/>
  <c r="G507"/>
  <c r="E507"/>
  <c r="C507"/>
  <c r="Q506"/>
  <c r="O506"/>
  <c r="M506"/>
  <c r="K506"/>
  <c r="I506"/>
  <c r="G506"/>
  <c r="E506"/>
  <c r="C506"/>
  <c r="Q503"/>
  <c r="O503"/>
  <c r="M503"/>
  <c r="K503"/>
  <c r="I503"/>
  <c r="G503"/>
  <c r="E503"/>
  <c r="C503"/>
  <c r="Q502"/>
  <c r="O502"/>
  <c r="M502"/>
  <c r="K502"/>
  <c r="I502"/>
  <c r="G502"/>
  <c r="E502"/>
  <c r="C502"/>
  <c r="Q499"/>
  <c r="O499"/>
  <c r="M499"/>
  <c r="K499"/>
  <c r="I499"/>
  <c r="G499"/>
  <c r="E499"/>
  <c r="C499"/>
  <c r="Q498"/>
  <c r="O498"/>
  <c r="M498"/>
  <c r="K498"/>
  <c r="I498"/>
  <c r="G498"/>
  <c r="E498"/>
  <c r="C498"/>
  <c r="Q495"/>
  <c r="O495"/>
  <c r="M495"/>
  <c r="K495"/>
  <c r="I495"/>
  <c r="G495"/>
  <c r="E495"/>
  <c r="C495"/>
  <c r="Q494"/>
  <c r="O494"/>
  <c r="M494"/>
  <c r="K494"/>
  <c r="I494"/>
  <c r="G494"/>
  <c r="E494"/>
  <c r="C494"/>
  <c r="Q491"/>
  <c r="Q490"/>
  <c r="Q453"/>
  <c r="O453"/>
  <c r="M453"/>
  <c r="K453"/>
  <c r="I453"/>
  <c r="G453"/>
  <c r="E453"/>
  <c r="C453"/>
  <c r="Q452"/>
  <c r="O452"/>
  <c r="M452"/>
  <c r="K452"/>
  <c r="I452"/>
  <c r="G452"/>
  <c r="E452"/>
  <c r="C452"/>
  <c r="Q449"/>
  <c r="O449"/>
  <c r="M449"/>
  <c r="K449"/>
  <c r="I449"/>
  <c r="G449"/>
  <c r="E449"/>
  <c r="C449"/>
  <c r="Q448"/>
  <c r="O448"/>
  <c r="M448"/>
  <c r="K448"/>
  <c r="I448"/>
  <c r="G448"/>
  <c r="E448"/>
  <c r="C448"/>
  <c r="Q445"/>
  <c r="O445"/>
  <c r="M445"/>
  <c r="K445"/>
  <c r="I445"/>
  <c r="G445"/>
  <c r="E445"/>
  <c r="C445"/>
  <c r="Q444"/>
  <c r="O444"/>
  <c r="M444"/>
  <c r="K444"/>
  <c r="I444"/>
  <c r="G444"/>
  <c r="E444"/>
  <c r="C444"/>
  <c r="Q441"/>
  <c r="O441"/>
  <c r="M441"/>
  <c r="K441"/>
  <c r="I441"/>
  <c r="G441"/>
  <c r="E441"/>
  <c r="C441"/>
  <c r="Q440"/>
  <c r="O440"/>
  <c r="M440"/>
  <c r="K440"/>
  <c r="I440"/>
  <c r="G440"/>
  <c r="E440"/>
  <c r="C440"/>
  <c r="Q437"/>
  <c r="O437"/>
  <c r="M437"/>
  <c r="K437"/>
  <c r="I437"/>
  <c r="G437"/>
  <c r="E437"/>
  <c r="C437"/>
  <c r="Q436"/>
  <c r="O436"/>
  <c r="M436"/>
  <c r="K436"/>
  <c r="I436"/>
  <c r="G436"/>
  <c r="E436"/>
  <c r="C436"/>
  <c r="Q433"/>
  <c r="O433"/>
  <c r="M433"/>
  <c r="K433"/>
  <c r="I433"/>
  <c r="G433"/>
  <c r="E433"/>
  <c r="C433"/>
  <c r="Q432"/>
  <c r="O432"/>
  <c r="M432"/>
  <c r="K432"/>
  <c r="I432"/>
  <c r="G432"/>
  <c r="E432"/>
  <c r="C432"/>
  <c r="Q429"/>
  <c r="O429"/>
  <c r="M429"/>
  <c r="K429"/>
  <c r="I429"/>
  <c r="G429"/>
  <c r="E429"/>
  <c r="C429"/>
  <c r="Q428"/>
  <c r="O428"/>
  <c r="M428"/>
  <c r="K428"/>
  <c r="I428"/>
  <c r="G428"/>
  <c r="E428"/>
  <c r="C428"/>
  <c r="Q425"/>
  <c r="Q424"/>
  <c r="Q386"/>
  <c r="O386"/>
  <c r="M386"/>
  <c r="K386"/>
  <c r="I386"/>
  <c r="G386"/>
  <c r="E386"/>
  <c r="C386"/>
  <c r="Q385"/>
  <c r="O385"/>
  <c r="M385"/>
  <c r="K385"/>
  <c r="I385"/>
  <c r="G385"/>
  <c r="E385"/>
  <c r="C385"/>
  <c r="Q382"/>
  <c r="O382"/>
  <c r="M382"/>
  <c r="K382"/>
  <c r="I382"/>
  <c r="G382"/>
  <c r="E382"/>
  <c r="C382"/>
  <c r="Q381"/>
  <c r="O381"/>
  <c r="M381"/>
  <c r="K381"/>
  <c r="I381"/>
  <c r="G381"/>
  <c r="E381"/>
  <c r="C381"/>
  <c r="Q378"/>
  <c r="O378"/>
  <c r="M378"/>
  <c r="K378"/>
  <c r="I378"/>
  <c r="G378"/>
  <c r="E378"/>
  <c r="C378"/>
  <c r="Q377"/>
  <c r="O377"/>
  <c r="M377"/>
  <c r="K377"/>
  <c r="I377"/>
  <c r="G377"/>
  <c r="E377"/>
  <c r="C377"/>
  <c r="Q374"/>
  <c r="O374"/>
  <c r="M374"/>
  <c r="K374"/>
  <c r="I374"/>
  <c r="G374"/>
  <c r="E374"/>
  <c r="C374"/>
  <c r="Q373"/>
  <c r="O373"/>
  <c r="M373"/>
  <c r="K373"/>
  <c r="I373"/>
  <c r="G373"/>
  <c r="E373"/>
  <c r="C373"/>
  <c r="Q370"/>
  <c r="O370"/>
  <c r="M370"/>
  <c r="K370"/>
  <c r="I370"/>
  <c r="G370"/>
  <c r="E370"/>
  <c r="C370"/>
  <c r="Q369"/>
  <c r="O369"/>
  <c r="M369"/>
  <c r="K369"/>
  <c r="I369"/>
  <c r="G369"/>
  <c r="E369"/>
  <c r="C369"/>
  <c r="Q366"/>
  <c r="O366"/>
  <c r="M366"/>
  <c r="K366"/>
  <c r="I366"/>
  <c r="G366"/>
  <c r="E366"/>
  <c r="C366"/>
  <c r="Q365"/>
  <c r="O365"/>
  <c r="M365"/>
  <c r="K365"/>
  <c r="I365"/>
  <c r="G365"/>
  <c r="E365"/>
  <c r="C365"/>
  <c r="Q362"/>
  <c r="O362"/>
  <c r="M362"/>
  <c r="K362"/>
  <c r="I362"/>
  <c r="G362"/>
  <c r="E362"/>
  <c r="C362"/>
  <c r="Q361"/>
  <c r="O361"/>
  <c r="M361"/>
  <c r="K361"/>
  <c r="I361"/>
  <c r="G361"/>
  <c r="E361"/>
  <c r="C361"/>
  <c r="Q358"/>
  <c r="O358"/>
  <c r="K358"/>
  <c r="G358"/>
  <c r="C358"/>
  <c r="Q357"/>
  <c r="O357"/>
  <c r="K357"/>
  <c r="G357"/>
  <c r="C357"/>
  <c r="O354"/>
  <c r="K354"/>
  <c r="C354"/>
  <c r="O353"/>
  <c r="K353"/>
  <c r="C353"/>
  <c r="K350"/>
  <c r="C350"/>
  <c r="K349"/>
  <c r="C349"/>
  <c r="K346"/>
  <c r="C346"/>
  <c r="K345"/>
  <c r="C345"/>
  <c r="K342"/>
  <c r="C342"/>
  <c r="K341"/>
  <c r="C341"/>
  <c r="K338"/>
  <c r="C338"/>
  <c r="K337"/>
  <c r="G337"/>
  <c r="C337"/>
  <c r="O334"/>
  <c r="K334"/>
  <c r="G334"/>
  <c r="C334"/>
  <c r="O333"/>
  <c r="K333"/>
  <c r="G333"/>
  <c r="C333"/>
  <c r="Q321"/>
  <c r="O321"/>
  <c r="M321"/>
  <c r="K321"/>
  <c r="I321"/>
  <c r="G321"/>
  <c r="E321"/>
  <c r="C321"/>
  <c r="Q320"/>
  <c r="O320"/>
  <c r="M320"/>
  <c r="K320"/>
  <c r="I320"/>
  <c r="G320"/>
  <c r="E320"/>
  <c r="C320"/>
  <c r="Q317"/>
  <c r="O317"/>
  <c r="M317"/>
  <c r="K317"/>
  <c r="I317"/>
  <c r="G317"/>
  <c r="E317"/>
  <c r="C317"/>
  <c r="Q316"/>
  <c r="O316"/>
  <c r="M316"/>
  <c r="K316"/>
  <c r="I316"/>
  <c r="G316"/>
  <c r="E316"/>
  <c r="C316"/>
  <c r="Q313"/>
  <c r="O313"/>
  <c r="M313"/>
  <c r="K313"/>
  <c r="I313"/>
  <c r="G313"/>
  <c r="E313"/>
  <c r="C313"/>
  <c r="Q312"/>
  <c r="O312"/>
  <c r="M312"/>
  <c r="K312"/>
  <c r="I312"/>
  <c r="G312"/>
  <c r="E312"/>
  <c r="C312"/>
  <c r="Q309"/>
  <c r="O309"/>
  <c r="M309"/>
  <c r="K309"/>
  <c r="I309"/>
  <c r="G309"/>
  <c r="E309"/>
  <c r="C309"/>
  <c r="Q308"/>
  <c r="O308"/>
  <c r="M308"/>
  <c r="K308"/>
  <c r="I308"/>
  <c r="G308"/>
  <c r="E308"/>
  <c r="C308"/>
  <c r="Q305"/>
  <c r="O305"/>
  <c r="M305"/>
  <c r="K305"/>
  <c r="I305"/>
  <c r="G305"/>
  <c r="E305"/>
  <c r="C305"/>
  <c r="Q304"/>
  <c r="O304"/>
  <c r="M304"/>
  <c r="K304"/>
  <c r="I304"/>
  <c r="G304"/>
  <c r="E304"/>
  <c r="C304"/>
  <c r="Q301"/>
  <c r="O301"/>
  <c r="M301"/>
  <c r="K301"/>
  <c r="I301"/>
  <c r="G301"/>
  <c r="E301"/>
  <c r="C301"/>
  <c r="Q300"/>
  <c r="O300"/>
  <c r="M300"/>
  <c r="K300"/>
  <c r="I300"/>
  <c r="G300"/>
  <c r="E300"/>
  <c r="C300"/>
  <c r="Q297"/>
  <c r="O297"/>
  <c r="M297"/>
  <c r="K297"/>
  <c r="I297"/>
  <c r="G297"/>
  <c r="E297"/>
  <c r="C297"/>
  <c r="Q296"/>
  <c r="O296"/>
  <c r="M296"/>
  <c r="K296"/>
  <c r="I296"/>
  <c r="G296"/>
  <c r="E296"/>
  <c r="C296"/>
  <c r="Q293"/>
  <c r="O293"/>
  <c r="M293"/>
  <c r="K293"/>
  <c r="I293"/>
  <c r="G293"/>
  <c r="E293"/>
  <c r="C293"/>
  <c r="Q292"/>
  <c r="O292"/>
  <c r="M292"/>
  <c r="K292"/>
  <c r="I292"/>
  <c r="G292"/>
  <c r="E292"/>
  <c r="C292"/>
  <c r="Q289"/>
  <c r="O289"/>
  <c r="M289"/>
  <c r="K289"/>
  <c r="I289"/>
  <c r="G289"/>
  <c r="E289"/>
  <c r="C289"/>
  <c r="Q288"/>
  <c r="O288"/>
  <c r="M288"/>
  <c r="K288"/>
  <c r="I288"/>
  <c r="G288"/>
  <c r="E288"/>
  <c r="C288"/>
  <c r="Q285"/>
  <c r="O285"/>
  <c r="M285"/>
  <c r="K285"/>
  <c r="I285"/>
  <c r="G285"/>
  <c r="E285"/>
  <c r="C285"/>
  <c r="Q284"/>
  <c r="O284"/>
  <c r="M284"/>
  <c r="K284"/>
  <c r="I284"/>
  <c r="G284"/>
  <c r="E284"/>
  <c r="C284"/>
  <c r="Q281"/>
  <c r="O281"/>
  <c r="M281"/>
  <c r="K281"/>
  <c r="I281"/>
  <c r="G281"/>
  <c r="E281"/>
  <c r="C281"/>
  <c r="Q280"/>
  <c r="O280"/>
  <c r="M280"/>
  <c r="K280"/>
  <c r="I280"/>
  <c r="G280"/>
  <c r="E280"/>
  <c r="C280"/>
  <c r="Q277"/>
  <c r="O277"/>
  <c r="M277"/>
  <c r="K277"/>
  <c r="I277"/>
  <c r="G277"/>
  <c r="E277"/>
  <c r="C277"/>
  <c r="Q276"/>
  <c r="O276"/>
  <c r="M276"/>
  <c r="K276"/>
  <c r="I276"/>
  <c r="G276"/>
  <c r="E276"/>
  <c r="C276"/>
  <c r="Q273"/>
  <c r="O273"/>
  <c r="M273"/>
  <c r="K273"/>
  <c r="I273"/>
  <c r="G273"/>
  <c r="E273"/>
  <c r="C273"/>
  <c r="Q272"/>
  <c r="O272"/>
  <c r="M272"/>
  <c r="K272"/>
  <c r="I272"/>
  <c r="G272"/>
  <c r="E272"/>
  <c r="C272"/>
  <c r="Q269"/>
  <c r="O269"/>
  <c r="M269"/>
  <c r="K269"/>
  <c r="I269"/>
  <c r="G269"/>
  <c r="E269"/>
  <c r="C269"/>
  <c r="Q268"/>
  <c r="O268"/>
  <c r="M268"/>
  <c r="K268"/>
  <c r="I268"/>
  <c r="G268"/>
  <c r="E268"/>
  <c r="C268"/>
  <c r="Q256"/>
  <c r="O256"/>
  <c r="M256"/>
  <c r="K256"/>
  <c r="I256"/>
  <c r="G256"/>
  <c r="E256"/>
  <c r="C256"/>
  <c r="Q255"/>
  <c r="O255"/>
  <c r="M255"/>
  <c r="K255"/>
  <c r="I255"/>
  <c r="G255"/>
  <c r="E255"/>
  <c r="C255"/>
  <c r="Q252"/>
  <c r="O252"/>
  <c r="M252"/>
  <c r="K252"/>
  <c r="I252"/>
  <c r="G252"/>
  <c r="E252"/>
  <c r="C252"/>
  <c r="Q251"/>
  <c r="O251"/>
  <c r="M251"/>
  <c r="K251"/>
  <c r="I251"/>
  <c r="G251"/>
  <c r="E251"/>
  <c r="C251"/>
  <c r="Q248"/>
  <c r="O248"/>
  <c r="M248"/>
  <c r="K248"/>
  <c r="I248"/>
  <c r="G248"/>
  <c r="E248"/>
  <c r="C248"/>
  <c r="Q247"/>
  <c r="O247"/>
  <c r="M247"/>
  <c r="K247"/>
  <c r="I247"/>
  <c r="G247"/>
  <c r="E247"/>
  <c r="C247"/>
  <c r="Q244"/>
  <c r="O244"/>
  <c r="M244"/>
  <c r="K244"/>
  <c r="I244"/>
  <c r="G244"/>
  <c r="E244"/>
  <c r="C244"/>
  <c r="Q243"/>
  <c r="O243"/>
  <c r="M243"/>
  <c r="K243"/>
  <c r="I243"/>
  <c r="G243"/>
  <c r="E243"/>
  <c r="C243"/>
  <c r="Q240"/>
  <c r="O240"/>
  <c r="M240"/>
  <c r="K240"/>
  <c r="I240"/>
  <c r="G240"/>
  <c r="E240"/>
  <c r="C240"/>
  <c r="Q239"/>
  <c r="O239"/>
  <c r="M239"/>
  <c r="K239"/>
  <c r="I239"/>
  <c r="G239"/>
  <c r="E239"/>
  <c r="C239"/>
  <c r="Q236"/>
  <c r="O236"/>
  <c r="M236"/>
  <c r="K236"/>
  <c r="I236"/>
  <c r="G236"/>
  <c r="E236"/>
  <c r="C236"/>
  <c r="Q235"/>
  <c r="O235"/>
  <c r="M235"/>
  <c r="K235"/>
  <c r="I235"/>
  <c r="G235"/>
  <c r="E235"/>
  <c r="C235"/>
  <c r="Q232"/>
  <c r="O232"/>
  <c r="M232"/>
  <c r="K232"/>
  <c r="I232"/>
  <c r="G232"/>
  <c r="E232"/>
  <c r="C232"/>
  <c r="Q231"/>
  <c r="O231"/>
  <c r="M231"/>
  <c r="K231"/>
  <c r="I231"/>
  <c r="G231"/>
  <c r="E231"/>
  <c r="C231"/>
  <c r="Q228"/>
  <c r="O228"/>
  <c r="M228"/>
  <c r="K228"/>
  <c r="I228"/>
  <c r="G228"/>
  <c r="E228"/>
  <c r="C228"/>
  <c r="Q227"/>
  <c r="O227"/>
  <c r="M227"/>
  <c r="K227"/>
  <c r="I227"/>
  <c r="G227"/>
  <c r="E227"/>
  <c r="C227"/>
  <c r="Q224"/>
  <c r="O224"/>
  <c r="M224"/>
  <c r="K224"/>
  <c r="I224"/>
  <c r="G224"/>
  <c r="E224"/>
  <c r="C224"/>
  <c r="Q223"/>
  <c r="O223"/>
  <c r="M223"/>
  <c r="K223"/>
  <c r="I223"/>
  <c r="G223"/>
  <c r="E223"/>
  <c r="C223"/>
  <c r="Q220"/>
  <c r="O220"/>
  <c r="M220"/>
  <c r="K220"/>
  <c r="I220"/>
  <c r="G220"/>
  <c r="E220"/>
  <c r="C220"/>
  <c r="Q219"/>
  <c r="O219"/>
  <c r="M219"/>
  <c r="K219"/>
  <c r="I219"/>
  <c r="G219"/>
  <c r="E219"/>
  <c r="C219"/>
  <c r="Q216"/>
  <c r="O216"/>
  <c r="M216"/>
  <c r="K216"/>
  <c r="I216"/>
  <c r="G216"/>
  <c r="E216"/>
  <c r="C216"/>
  <c r="Q215"/>
  <c r="O215"/>
  <c r="M215"/>
  <c r="K215"/>
  <c r="I215"/>
  <c r="G215"/>
  <c r="E215"/>
  <c r="C215"/>
  <c r="Q212"/>
  <c r="O212"/>
  <c r="M212"/>
  <c r="K212"/>
  <c r="I212"/>
  <c r="G212"/>
  <c r="E212"/>
  <c r="C212"/>
  <c r="Q211"/>
  <c r="O211"/>
  <c r="M211"/>
  <c r="K211"/>
  <c r="I211"/>
  <c r="G211"/>
  <c r="E211"/>
  <c r="C211"/>
  <c r="Q208"/>
  <c r="O208"/>
  <c r="M208"/>
  <c r="K208"/>
  <c r="I208"/>
  <c r="G208"/>
  <c r="E208"/>
  <c r="C208"/>
  <c r="Q207"/>
  <c r="O207"/>
  <c r="M207"/>
  <c r="K207"/>
  <c r="I207"/>
  <c r="G207"/>
  <c r="E207"/>
  <c r="C207"/>
  <c r="Q204"/>
  <c r="O204"/>
  <c r="M204"/>
  <c r="K204"/>
  <c r="I204"/>
  <c r="G204"/>
  <c r="E204"/>
  <c r="C204"/>
  <c r="Q203"/>
  <c r="O203"/>
  <c r="M203"/>
  <c r="K203"/>
  <c r="I203"/>
  <c r="G203"/>
  <c r="E203"/>
  <c r="C203"/>
  <c r="Q191"/>
  <c r="O191"/>
  <c r="M191"/>
  <c r="K191"/>
  <c r="I191"/>
  <c r="G191"/>
  <c r="E191"/>
  <c r="C191"/>
  <c r="Q190"/>
  <c r="O190"/>
  <c r="M190"/>
  <c r="K190"/>
  <c r="I190"/>
  <c r="G190"/>
  <c r="E190"/>
  <c r="C190"/>
  <c r="Q187"/>
  <c r="O187"/>
  <c r="M187"/>
  <c r="K187"/>
  <c r="I187"/>
  <c r="G187"/>
  <c r="E187"/>
  <c r="C187"/>
  <c r="Q186"/>
  <c r="O186"/>
  <c r="M186"/>
  <c r="K186"/>
  <c r="I186"/>
  <c r="G186"/>
  <c r="E186"/>
  <c r="C186"/>
  <c r="Q183"/>
  <c r="O183"/>
  <c r="M183"/>
  <c r="K183"/>
  <c r="I183"/>
  <c r="G183"/>
  <c r="E183"/>
  <c r="C183"/>
  <c r="Q182"/>
  <c r="O182"/>
  <c r="M182"/>
  <c r="K182"/>
  <c r="I182"/>
  <c r="G182"/>
  <c r="E182"/>
  <c r="C182"/>
  <c r="Q179"/>
  <c r="O179"/>
  <c r="M179"/>
  <c r="K179"/>
  <c r="I179"/>
  <c r="G179"/>
  <c r="E179"/>
  <c r="C179"/>
  <c r="Q178"/>
  <c r="O178"/>
  <c r="M178"/>
  <c r="K178"/>
  <c r="I178"/>
  <c r="G178"/>
  <c r="E178"/>
  <c r="C178"/>
  <c r="Q175"/>
  <c r="O175"/>
  <c r="M175"/>
  <c r="K175"/>
  <c r="I175"/>
  <c r="G175"/>
  <c r="E175"/>
  <c r="C175"/>
  <c r="Q174"/>
  <c r="O174"/>
  <c r="M174"/>
  <c r="K174"/>
  <c r="I174"/>
  <c r="G174"/>
  <c r="E174"/>
  <c r="C174"/>
  <c r="Q171"/>
  <c r="O171"/>
  <c r="M171"/>
  <c r="K171"/>
  <c r="I171"/>
  <c r="G171"/>
  <c r="E171"/>
  <c r="C171"/>
  <c r="Q170"/>
  <c r="O170"/>
  <c r="M170"/>
  <c r="K170"/>
  <c r="I170"/>
  <c r="G170"/>
  <c r="E170"/>
  <c r="C170"/>
  <c r="Q167"/>
  <c r="O167"/>
  <c r="M167"/>
  <c r="K167"/>
  <c r="I167"/>
  <c r="G167"/>
  <c r="E167"/>
  <c r="C167"/>
  <c r="Q166"/>
  <c r="O166"/>
  <c r="M166"/>
  <c r="K166"/>
  <c r="I166"/>
  <c r="G166"/>
  <c r="E166"/>
  <c r="C166"/>
  <c r="Q163"/>
  <c r="O163"/>
  <c r="M163"/>
  <c r="K163"/>
  <c r="I163"/>
  <c r="G163"/>
  <c r="E163"/>
  <c r="C163"/>
  <c r="Q162"/>
  <c r="O162"/>
  <c r="M162"/>
  <c r="K162"/>
  <c r="I162"/>
  <c r="G162"/>
  <c r="E162"/>
  <c r="C162"/>
  <c r="Q159"/>
  <c r="O159"/>
  <c r="M159"/>
  <c r="K159"/>
  <c r="I159"/>
  <c r="G159"/>
  <c r="E159"/>
  <c r="C159"/>
  <c r="Q158"/>
  <c r="O158"/>
  <c r="M158"/>
  <c r="K158"/>
  <c r="I158"/>
  <c r="G158"/>
  <c r="E158"/>
  <c r="C158"/>
  <c r="Q155"/>
  <c r="O155"/>
  <c r="M155"/>
  <c r="K155"/>
  <c r="I155"/>
  <c r="G155"/>
  <c r="E155"/>
  <c r="C155"/>
  <c r="Q154"/>
  <c r="O154"/>
  <c r="M154"/>
  <c r="K154"/>
  <c r="I154"/>
  <c r="G154"/>
  <c r="E154"/>
  <c r="C154"/>
  <c r="Q151"/>
  <c r="O151"/>
  <c r="M151"/>
  <c r="K151"/>
  <c r="I151"/>
  <c r="G151"/>
  <c r="E151"/>
  <c r="C151"/>
  <c r="Q150"/>
  <c r="O150"/>
  <c r="M150"/>
  <c r="K150"/>
  <c r="I150"/>
  <c r="G150"/>
  <c r="E150"/>
  <c r="C150"/>
  <c r="Q147"/>
  <c r="O147"/>
  <c r="M147"/>
  <c r="K147"/>
  <c r="I147"/>
  <c r="G147"/>
  <c r="E147"/>
  <c r="C147"/>
  <c r="Q146"/>
  <c r="O146"/>
  <c r="M146"/>
  <c r="K146"/>
  <c r="I146"/>
  <c r="G146"/>
  <c r="E146"/>
  <c r="C146"/>
  <c r="Q143"/>
  <c r="O143"/>
  <c r="M143"/>
  <c r="K143"/>
  <c r="I143"/>
  <c r="G143"/>
  <c r="E143"/>
  <c r="C143"/>
  <c r="Q142"/>
  <c r="O142"/>
  <c r="M142"/>
  <c r="K142"/>
  <c r="I142"/>
  <c r="G142"/>
  <c r="E142"/>
  <c r="C142"/>
  <c r="Q139"/>
  <c r="O139"/>
  <c r="M139"/>
  <c r="K139"/>
  <c r="I139"/>
  <c r="G139"/>
  <c r="E139"/>
  <c r="C139"/>
  <c r="Q138"/>
  <c r="O138"/>
  <c r="M138"/>
  <c r="K138"/>
  <c r="I138"/>
  <c r="G138"/>
  <c r="E138"/>
  <c r="C138"/>
  <c r="Q126"/>
  <c r="O126"/>
  <c r="M126"/>
  <c r="K126"/>
  <c r="I126"/>
  <c r="G126"/>
  <c r="E126"/>
  <c r="C126"/>
  <c r="Q125"/>
  <c r="O125"/>
  <c r="M125"/>
  <c r="K125"/>
  <c r="I125"/>
  <c r="G125"/>
  <c r="E125"/>
  <c r="C125"/>
  <c r="Q122"/>
  <c r="O122"/>
  <c r="M122"/>
  <c r="K122"/>
  <c r="I122"/>
  <c r="G122"/>
  <c r="E122"/>
  <c r="C122"/>
  <c r="Q121"/>
  <c r="O121"/>
  <c r="M121"/>
  <c r="K121"/>
  <c r="I121"/>
  <c r="G121"/>
  <c r="E121"/>
  <c r="C121"/>
  <c r="Q118"/>
  <c r="O118"/>
  <c r="M118"/>
  <c r="K118"/>
  <c r="I118"/>
  <c r="G118"/>
  <c r="E118"/>
  <c r="C118"/>
  <c r="Q117"/>
  <c r="O117"/>
  <c r="M117"/>
  <c r="K117"/>
  <c r="I117"/>
  <c r="G117"/>
  <c r="E117"/>
  <c r="C117"/>
  <c r="Q114"/>
  <c r="O114"/>
  <c r="M114"/>
  <c r="K114"/>
  <c r="I114"/>
  <c r="G114"/>
  <c r="E114"/>
  <c r="C114"/>
  <c r="Q113"/>
  <c r="O113"/>
  <c r="M113"/>
  <c r="K113"/>
  <c r="I113"/>
  <c r="G113"/>
  <c r="E113"/>
  <c r="C113"/>
  <c r="Q110"/>
  <c r="O110"/>
  <c r="M110"/>
  <c r="K110"/>
  <c r="I110"/>
  <c r="G110"/>
  <c r="E110"/>
  <c r="C110"/>
  <c r="Q109"/>
  <c r="O109"/>
  <c r="M109"/>
  <c r="K109"/>
  <c r="I109"/>
  <c r="G109"/>
  <c r="E109"/>
  <c r="C109"/>
  <c r="Q106"/>
  <c r="O106"/>
  <c r="M106"/>
  <c r="K106"/>
  <c r="I106"/>
  <c r="G106"/>
  <c r="E106"/>
  <c r="C106"/>
  <c r="Q105"/>
  <c r="O105"/>
  <c r="M105"/>
  <c r="K105"/>
  <c r="I105"/>
  <c r="G105"/>
  <c r="E105"/>
  <c r="C105"/>
  <c r="Q102"/>
  <c r="O102"/>
  <c r="M102"/>
  <c r="K102"/>
  <c r="I102"/>
  <c r="G102"/>
  <c r="E102"/>
  <c r="C102"/>
  <c r="Q101"/>
  <c r="O101"/>
  <c r="M101"/>
  <c r="K101"/>
  <c r="I101"/>
  <c r="G101"/>
  <c r="E101"/>
  <c r="C101"/>
  <c r="Q98"/>
  <c r="O98"/>
  <c r="M98"/>
  <c r="K98"/>
  <c r="I98"/>
  <c r="G98"/>
  <c r="E98"/>
  <c r="C98"/>
  <c r="Q97"/>
  <c r="O97"/>
  <c r="M97"/>
  <c r="K97"/>
  <c r="I97"/>
  <c r="G97"/>
  <c r="E97"/>
  <c r="C97"/>
  <c r="Q94"/>
  <c r="O94"/>
  <c r="M94"/>
  <c r="K94"/>
  <c r="I94"/>
  <c r="G94"/>
  <c r="E94"/>
  <c r="C94"/>
  <c r="Q93"/>
  <c r="O93"/>
  <c r="M93"/>
  <c r="K93"/>
  <c r="I93"/>
  <c r="G93"/>
  <c r="E93"/>
  <c r="C93"/>
  <c r="Q90"/>
  <c r="O90"/>
  <c r="M90"/>
  <c r="K90"/>
  <c r="I90"/>
  <c r="G90"/>
  <c r="E90"/>
  <c r="C90"/>
  <c r="Q89"/>
  <c r="O89"/>
  <c r="M89"/>
  <c r="K89"/>
  <c r="I89"/>
  <c r="G89"/>
  <c r="E89"/>
  <c r="C89"/>
  <c r="Q86"/>
  <c r="O86"/>
  <c r="M86"/>
  <c r="K86"/>
  <c r="I86"/>
  <c r="G86"/>
  <c r="E86"/>
  <c r="C86"/>
  <c r="Q85"/>
  <c r="O85"/>
  <c r="M85"/>
  <c r="K85"/>
  <c r="I85"/>
  <c r="G85"/>
  <c r="E85"/>
  <c r="C85"/>
  <c r="Q82"/>
  <c r="O82"/>
  <c r="M82"/>
  <c r="K82"/>
  <c r="I82"/>
  <c r="G82"/>
  <c r="E82"/>
  <c r="C82"/>
  <c r="Q81"/>
  <c r="O81"/>
  <c r="M81"/>
  <c r="K81"/>
  <c r="I81"/>
  <c r="G81"/>
  <c r="E81"/>
  <c r="C81"/>
  <c r="Q78"/>
  <c r="O78"/>
  <c r="M78"/>
  <c r="K78"/>
  <c r="I78"/>
  <c r="G78"/>
  <c r="E78"/>
  <c r="C78"/>
  <c r="Q77"/>
  <c r="O77"/>
  <c r="M77"/>
  <c r="K77"/>
  <c r="I77"/>
  <c r="G77"/>
  <c r="E77"/>
  <c r="C77"/>
  <c r="Q74"/>
  <c r="O74"/>
  <c r="M74"/>
  <c r="K74"/>
  <c r="I74"/>
  <c r="G74"/>
  <c r="E74"/>
  <c r="C74"/>
  <c r="Q73"/>
  <c r="O73"/>
  <c r="M73"/>
  <c r="K73"/>
  <c r="I73"/>
  <c r="G73"/>
  <c r="E73"/>
  <c r="C73"/>
  <c r="Q63"/>
  <c r="O63"/>
  <c r="M63"/>
  <c r="K63"/>
  <c r="I63"/>
  <c r="G63"/>
  <c r="E63"/>
  <c r="C63"/>
  <c r="Q62"/>
  <c r="O62"/>
  <c r="M62"/>
  <c r="K62"/>
  <c r="I62"/>
  <c r="G62"/>
  <c r="E62"/>
  <c r="C62"/>
  <c r="Q59"/>
  <c r="O59"/>
  <c r="M59"/>
  <c r="K59"/>
  <c r="I59"/>
  <c r="G59"/>
  <c r="E59"/>
  <c r="C59"/>
  <c r="Q58"/>
  <c r="O58"/>
  <c r="M58"/>
  <c r="K58"/>
  <c r="I58"/>
  <c r="G58"/>
  <c r="E58"/>
  <c r="C58"/>
  <c r="Q55"/>
  <c r="O55"/>
  <c r="M55"/>
  <c r="K55"/>
  <c r="I55"/>
  <c r="G55"/>
  <c r="E55"/>
  <c r="C55"/>
  <c r="Q54"/>
  <c r="O54"/>
  <c r="M54"/>
  <c r="K54"/>
  <c r="I54"/>
  <c r="G54"/>
  <c r="E54"/>
  <c r="C54"/>
  <c r="Q51"/>
  <c r="O51"/>
  <c r="M51"/>
  <c r="K51"/>
  <c r="I51"/>
  <c r="G51"/>
  <c r="E51"/>
  <c r="C51"/>
  <c r="Q50"/>
  <c r="O50"/>
  <c r="M50"/>
  <c r="K50"/>
  <c r="I50"/>
  <c r="G50"/>
  <c r="E50"/>
  <c r="C50"/>
  <c r="Q47"/>
  <c r="O47"/>
  <c r="M47"/>
  <c r="K47"/>
  <c r="I47"/>
  <c r="G47"/>
  <c r="E47"/>
  <c r="C47"/>
  <c r="Q46"/>
  <c r="O46"/>
  <c r="M46"/>
  <c r="K46"/>
  <c r="I46"/>
  <c r="G46"/>
  <c r="E46"/>
  <c r="C46"/>
  <c r="Q43"/>
  <c r="O43"/>
  <c r="M43"/>
  <c r="K43"/>
  <c r="I43"/>
  <c r="G43"/>
  <c r="E43"/>
  <c r="C43"/>
  <c r="Q42"/>
  <c r="O42"/>
  <c r="M42"/>
  <c r="K42"/>
  <c r="I42"/>
  <c r="G42"/>
  <c r="E42"/>
  <c r="C42"/>
  <c r="Q39"/>
  <c r="O39"/>
  <c r="M39"/>
  <c r="K39"/>
  <c r="I39"/>
  <c r="G39"/>
  <c r="E39"/>
  <c r="C39"/>
  <c r="Q38"/>
  <c r="O38"/>
  <c r="M38"/>
  <c r="K38"/>
  <c r="I38"/>
  <c r="G38"/>
  <c r="E38"/>
  <c r="C38"/>
  <c r="Q35"/>
  <c r="O35"/>
  <c r="M35"/>
  <c r="K35"/>
  <c r="I35"/>
  <c r="G35"/>
  <c r="E35"/>
  <c r="C35"/>
  <c r="Q34"/>
  <c r="O34"/>
  <c r="M34"/>
  <c r="K34"/>
  <c r="I34"/>
  <c r="G34"/>
  <c r="E34"/>
  <c r="C34"/>
  <c r="Q31"/>
  <c r="O31"/>
  <c r="M31"/>
  <c r="K31"/>
  <c r="I31"/>
  <c r="G31"/>
  <c r="E31"/>
  <c r="C31"/>
  <c r="Q30"/>
  <c r="O30"/>
  <c r="M30"/>
  <c r="K30"/>
  <c r="I30"/>
  <c r="G30"/>
  <c r="E30"/>
  <c r="C30"/>
  <c r="Q27"/>
  <c r="O27"/>
  <c r="M27"/>
  <c r="K27"/>
  <c r="I27"/>
  <c r="G27"/>
  <c r="E27"/>
  <c r="C27"/>
  <c r="Q26"/>
  <c r="O26"/>
  <c r="M26"/>
  <c r="K26"/>
  <c r="I26"/>
  <c r="G26"/>
  <c r="E26"/>
  <c r="C26"/>
  <c r="Q23"/>
  <c r="O23"/>
  <c r="M23"/>
  <c r="K23"/>
  <c r="I23"/>
  <c r="G23"/>
  <c r="E23"/>
  <c r="C23"/>
  <c r="Q22"/>
  <c r="O22"/>
  <c r="M22"/>
  <c r="K22"/>
  <c r="I22"/>
  <c r="G22"/>
  <c r="E22"/>
  <c r="C22"/>
  <c r="Q19"/>
  <c r="O19"/>
  <c r="M19"/>
  <c r="K19"/>
  <c r="I19"/>
  <c r="G19"/>
  <c r="E19"/>
  <c r="C19"/>
  <c r="Q18"/>
  <c r="O18"/>
  <c r="M18"/>
  <c r="K18"/>
  <c r="I18"/>
  <c r="G18"/>
  <c r="E18"/>
  <c r="C18"/>
  <c r="Q15"/>
  <c r="O15"/>
  <c r="M15"/>
  <c r="K15"/>
  <c r="I15"/>
  <c r="G15"/>
  <c r="E15"/>
  <c r="C15"/>
  <c r="Q14"/>
  <c r="O14"/>
  <c r="M14"/>
  <c r="K14"/>
  <c r="I14"/>
  <c r="G14"/>
  <c r="E14"/>
  <c r="C14"/>
  <c r="Q11"/>
  <c r="O11"/>
  <c r="M11"/>
  <c r="K11"/>
  <c r="I11"/>
  <c r="G11"/>
  <c r="E11"/>
  <c r="C11"/>
  <c r="Q10"/>
  <c r="O10"/>
  <c r="M10"/>
  <c r="K10"/>
  <c r="I10"/>
  <c r="G10"/>
  <c r="E10"/>
  <c r="C10"/>
  <c r="E333" l="1"/>
  <c r="I333"/>
  <c r="M333"/>
  <c r="Q333"/>
  <c r="E334"/>
  <c r="I334"/>
  <c r="M334"/>
  <c r="Q334"/>
  <c r="O337"/>
  <c r="G338"/>
  <c r="O338"/>
  <c r="G341"/>
  <c r="O341"/>
  <c r="G342"/>
  <c r="O342"/>
  <c r="G345"/>
  <c r="O345"/>
  <c r="G346"/>
  <c r="O346"/>
  <c r="G349"/>
  <c r="O349"/>
  <c r="G350"/>
  <c r="O350"/>
  <c r="G353"/>
  <c r="G354"/>
  <c r="C468"/>
  <c r="C401"/>
  <c r="C400"/>
  <c r="E468"/>
  <c r="E401"/>
  <c r="E400"/>
  <c r="G468"/>
  <c r="G401"/>
  <c r="G400"/>
  <c r="I468"/>
  <c r="I401"/>
  <c r="I400"/>
  <c r="K468"/>
  <c r="K401"/>
  <c r="K400"/>
  <c r="M468"/>
  <c r="M401"/>
  <c r="M400"/>
  <c r="O468"/>
  <c r="O401"/>
  <c r="O400"/>
  <c r="Q468"/>
  <c r="Q401"/>
  <c r="Q400"/>
  <c r="C472"/>
  <c r="C405"/>
  <c r="C404"/>
  <c r="E406"/>
  <c r="E338"/>
  <c r="G472"/>
  <c r="G405"/>
  <c r="G404"/>
  <c r="I406"/>
  <c r="I338"/>
  <c r="K472"/>
  <c r="K405"/>
  <c r="K404"/>
  <c r="M406"/>
  <c r="M338"/>
  <c r="M337"/>
  <c r="O472"/>
  <c r="O405"/>
  <c r="O404"/>
  <c r="Q406"/>
  <c r="Q338"/>
  <c r="Q337"/>
  <c r="C476"/>
  <c r="C409"/>
  <c r="C408"/>
  <c r="E410"/>
  <c r="E342"/>
  <c r="E341"/>
  <c r="G476"/>
  <c r="G409"/>
  <c r="G408"/>
  <c r="I410"/>
  <c r="I342"/>
  <c r="I341"/>
  <c r="K476"/>
  <c r="K409"/>
  <c r="K408"/>
  <c r="M410"/>
  <c r="M342"/>
  <c r="M341"/>
  <c r="O476"/>
  <c r="O409"/>
  <c r="O408"/>
  <c r="Q410"/>
  <c r="Q342"/>
  <c r="Q341"/>
  <c r="C480"/>
  <c r="C413"/>
  <c r="C412"/>
  <c r="E414"/>
  <c r="E346"/>
  <c r="E345"/>
  <c r="G480"/>
  <c r="G413"/>
  <c r="G412"/>
  <c r="I414"/>
  <c r="I346"/>
  <c r="I345"/>
  <c r="K480"/>
  <c r="K413"/>
  <c r="K412"/>
  <c r="M414"/>
  <c r="M346"/>
  <c r="M345"/>
  <c r="O480"/>
  <c r="O413"/>
  <c r="O412"/>
  <c r="Q414"/>
  <c r="Q346"/>
  <c r="Q345"/>
  <c r="C484"/>
  <c r="C417"/>
  <c r="C416"/>
  <c r="E418"/>
  <c r="E350"/>
  <c r="E349"/>
  <c r="G484"/>
  <c r="G417"/>
  <c r="G416"/>
  <c r="I418"/>
  <c r="I350"/>
  <c r="I349"/>
  <c r="K484"/>
  <c r="K417"/>
  <c r="K416"/>
  <c r="M418"/>
  <c r="M350"/>
  <c r="M349"/>
  <c r="O484"/>
  <c r="O417"/>
  <c r="O416"/>
  <c r="Q418"/>
  <c r="Q350"/>
  <c r="Q349"/>
  <c r="C488"/>
  <c r="C421"/>
  <c r="C420"/>
  <c r="E422"/>
  <c r="E354"/>
  <c r="E353"/>
  <c r="G488"/>
  <c r="G421"/>
  <c r="G420"/>
  <c r="I422"/>
  <c r="I354"/>
  <c r="I353"/>
  <c r="K488"/>
  <c r="K421"/>
  <c r="K420"/>
  <c r="M422"/>
  <c r="M354"/>
  <c r="M353"/>
  <c r="O488"/>
  <c r="O421"/>
  <c r="O420"/>
  <c r="Q422"/>
  <c r="Q354"/>
  <c r="Q353"/>
  <c r="C492"/>
  <c r="C425"/>
  <c r="C424"/>
  <c r="E426"/>
  <c r="E358"/>
  <c r="E357"/>
  <c r="G492"/>
  <c r="G425"/>
  <c r="G424"/>
  <c r="I426"/>
  <c r="I358"/>
  <c r="I357"/>
  <c r="K492"/>
  <c r="K425"/>
  <c r="K424"/>
  <c r="M426"/>
  <c r="M358"/>
  <c r="M357"/>
  <c r="O492"/>
  <c r="O425"/>
  <c r="O424"/>
  <c r="S144"/>
  <c r="S77"/>
  <c r="S152"/>
  <c r="S85"/>
  <c r="S160"/>
  <c r="S93"/>
  <c r="S168"/>
  <c r="S101"/>
  <c r="S176"/>
  <c r="S109"/>
  <c r="S184"/>
  <c r="S117"/>
  <c r="S140"/>
  <c r="S73"/>
  <c r="S148"/>
  <c r="S81"/>
  <c r="S156"/>
  <c r="S89"/>
  <c r="S164"/>
  <c r="S97"/>
  <c r="S172"/>
  <c r="S105"/>
  <c r="S180"/>
  <c r="S113"/>
  <c r="S188"/>
  <c r="S121"/>
  <c r="S257"/>
  <c r="S125"/>
  <c r="S322" l="1"/>
  <c r="S255"/>
  <c r="S256"/>
  <c r="S178"/>
  <c r="S179"/>
  <c r="S245"/>
  <c r="S162"/>
  <c r="S163"/>
  <c r="S229"/>
  <c r="S146"/>
  <c r="S147"/>
  <c r="S213"/>
  <c r="S182"/>
  <c r="S249"/>
  <c r="S183"/>
  <c r="S174"/>
  <c r="S241"/>
  <c r="S175"/>
  <c r="S166"/>
  <c r="S233"/>
  <c r="S167"/>
  <c r="S158"/>
  <c r="S225"/>
  <c r="S159"/>
  <c r="S150"/>
  <c r="S217"/>
  <c r="S151"/>
  <c r="S142"/>
  <c r="S209"/>
  <c r="S143"/>
  <c r="M492"/>
  <c r="M425"/>
  <c r="M424"/>
  <c r="I492"/>
  <c r="I425"/>
  <c r="I424"/>
  <c r="E492"/>
  <c r="E425"/>
  <c r="E424"/>
  <c r="Q488"/>
  <c r="Q421"/>
  <c r="Q420"/>
  <c r="M488"/>
  <c r="M421"/>
  <c r="M420"/>
  <c r="I488"/>
  <c r="I421"/>
  <c r="I420"/>
  <c r="E488"/>
  <c r="E421"/>
  <c r="E420"/>
  <c r="Q484"/>
  <c r="Q417"/>
  <c r="Q416"/>
  <c r="M484"/>
  <c r="M417"/>
  <c r="M416"/>
  <c r="I484"/>
  <c r="I417"/>
  <c r="I416"/>
  <c r="E484"/>
  <c r="E417"/>
  <c r="E416"/>
  <c r="Q480"/>
  <c r="Q413"/>
  <c r="Q412"/>
  <c r="M480"/>
  <c r="M413"/>
  <c r="M412"/>
  <c r="I480"/>
  <c r="I413"/>
  <c r="I412"/>
  <c r="E480"/>
  <c r="E413"/>
  <c r="E412"/>
  <c r="Q476"/>
  <c r="Q409"/>
  <c r="Q408"/>
  <c r="M476"/>
  <c r="M409"/>
  <c r="M408"/>
  <c r="I476"/>
  <c r="I409"/>
  <c r="I408"/>
  <c r="E476"/>
  <c r="E409"/>
  <c r="E408"/>
  <c r="Q472"/>
  <c r="Q405"/>
  <c r="Q404"/>
  <c r="M472"/>
  <c r="M405"/>
  <c r="M404"/>
  <c r="G538"/>
  <c r="G471"/>
  <c r="G470"/>
  <c r="E472"/>
  <c r="E405"/>
  <c r="E404"/>
  <c r="Q534"/>
  <c r="Q467"/>
  <c r="Q466"/>
  <c r="M534"/>
  <c r="M467"/>
  <c r="M466"/>
  <c r="I534"/>
  <c r="I467"/>
  <c r="I466"/>
  <c r="E534"/>
  <c r="E467"/>
  <c r="E466"/>
  <c r="S186"/>
  <c r="S187"/>
  <c r="S253"/>
  <c r="S170"/>
  <c r="S171"/>
  <c r="S237"/>
  <c r="S154"/>
  <c r="S155"/>
  <c r="S221"/>
  <c r="S138"/>
  <c r="S139"/>
  <c r="S205"/>
  <c r="O558"/>
  <c r="O491"/>
  <c r="O490"/>
  <c r="K558"/>
  <c r="K491"/>
  <c r="K490"/>
  <c r="G558"/>
  <c r="G491"/>
  <c r="G490"/>
  <c r="C558"/>
  <c r="C491"/>
  <c r="C490"/>
  <c r="O554"/>
  <c r="O487"/>
  <c r="O486"/>
  <c r="K554"/>
  <c r="K487"/>
  <c r="K486"/>
  <c r="G554"/>
  <c r="G487"/>
  <c r="G486"/>
  <c r="C554"/>
  <c r="C487"/>
  <c r="C486"/>
  <c r="O550"/>
  <c r="O483"/>
  <c r="O482"/>
  <c r="K550"/>
  <c r="K483"/>
  <c r="K482"/>
  <c r="G550"/>
  <c r="G483"/>
  <c r="G482"/>
  <c r="C550"/>
  <c r="C483"/>
  <c r="C482"/>
  <c r="O546"/>
  <c r="O479"/>
  <c r="O478"/>
  <c r="K546"/>
  <c r="K479"/>
  <c r="K478"/>
  <c r="G546"/>
  <c r="G479"/>
  <c r="G478"/>
  <c r="C546"/>
  <c r="C479"/>
  <c r="C478"/>
  <c r="O542"/>
  <c r="O475"/>
  <c r="O474"/>
  <c r="K542"/>
  <c r="K475"/>
  <c r="K474"/>
  <c r="G542"/>
  <c r="G475"/>
  <c r="G474"/>
  <c r="C542"/>
  <c r="C475"/>
  <c r="C474"/>
  <c r="O538"/>
  <c r="O471"/>
  <c r="O470"/>
  <c r="K538"/>
  <c r="K471"/>
  <c r="K470"/>
  <c r="I472"/>
  <c r="I405"/>
  <c r="I404"/>
  <c r="C538"/>
  <c r="C471"/>
  <c r="C470"/>
  <c r="O534"/>
  <c r="O467"/>
  <c r="O466"/>
  <c r="K534"/>
  <c r="K467"/>
  <c r="K466"/>
  <c r="G534"/>
  <c r="G467"/>
  <c r="G466"/>
  <c r="C534"/>
  <c r="C467"/>
  <c r="C466"/>
  <c r="K533" l="1"/>
  <c r="K532"/>
  <c r="C537"/>
  <c r="C536"/>
  <c r="K537"/>
  <c r="K536"/>
  <c r="C541"/>
  <c r="C540"/>
  <c r="K541"/>
  <c r="K540"/>
  <c r="C545"/>
  <c r="C544"/>
  <c r="K545"/>
  <c r="K544"/>
  <c r="C549"/>
  <c r="C548"/>
  <c r="K549"/>
  <c r="K548"/>
  <c r="C553"/>
  <c r="C552"/>
  <c r="K553"/>
  <c r="K552"/>
  <c r="C557"/>
  <c r="C556"/>
  <c r="K557"/>
  <c r="K556"/>
  <c r="S270"/>
  <c r="S203"/>
  <c r="S204"/>
  <c r="S302"/>
  <c r="S235"/>
  <c r="S236"/>
  <c r="E533"/>
  <c r="E532"/>
  <c r="M533"/>
  <c r="M532"/>
  <c r="E538"/>
  <c r="E471"/>
  <c r="E470"/>
  <c r="M538"/>
  <c r="M471"/>
  <c r="M470"/>
  <c r="E542"/>
  <c r="E475"/>
  <c r="E474"/>
  <c r="M542"/>
  <c r="M475"/>
  <c r="M474"/>
  <c r="E546"/>
  <c r="E479"/>
  <c r="E478"/>
  <c r="M546"/>
  <c r="M479"/>
  <c r="M478"/>
  <c r="E550"/>
  <c r="E483"/>
  <c r="E482"/>
  <c r="M550"/>
  <c r="M483"/>
  <c r="M482"/>
  <c r="E554"/>
  <c r="E487"/>
  <c r="E486"/>
  <c r="M554"/>
  <c r="M487"/>
  <c r="M486"/>
  <c r="E558"/>
  <c r="E491"/>
  <c r="E490"/>
  <c r="M558"/>
  <c r="M491"/>
  <c r="M490"/>
  <c r="S274"/>
  <c r="S207"/>
  <c r="S208"/>
  <c r="S290"/>
  <c r="S223"/>
  <c r="S224"/>
  <c r="S306"/>
  <c r="S239"/>
  <c r="S240"/>
  <c r="S294"/>
  <c r="S227"/>
  <c r="S228"/>
  <c r="S320"/>
  <c r="S387"/>
  <c r="S321"/>
  <c r="C533"/>
  <c r="C532"/>
  <c r="G533"/>
  <c r="G532"/>
  <c r="O533"/>
  <c r="O532"/>
  <c r="I538"/>
  <c r="I471"/>
  <c r="I470"/>
  <c r="O537"/>
  <c r="O536"/>
  <c r="G541"/>
  <c r="G540"/>
  <c r="O541"/>
  <c r="O540"/>
  <c r="G545"/>
  <c r="G544"/>
  <c r="O545"/>
  <c r="O544"/>
  <c r="G549"/>
  <c r="G548"/>
  <c r="O549"/>
  <c r="O548"/>
  <c r="G553"/>
  <c r="G552"/>
  <c r="O553"/>
  <c r="O552"/>
  <c r="G557"/>
  <c r="G556"/>
  <c r="O557"/>
  <c r="O556"/>
  <c r="S286"/>
  <c r="S219"/>
  <c r="S220"/>
  <c r="S318"/>
  <c r="S251"/>
  <c r="S252"/>
  <c r="I533"/>
  <c r="I532"/>
  <c r="Q533"/>
  <c r="Q532"/>
  <c r="G537"/>
  <c r="G536"/>
  <c r="Q538"/>
  <c r="Q471"/>
  <c r="Q470"/>
  <c r="I542"/>
  <c r="I475"/>
  <c r="I474"/>
  <c r="Q542"/>
  <c r="Q475"/>
  <c r="Q474"/>
  <c r="I546"/>
  <c r="I479"/>
  <c r="I478"/>
  <c r="Q546"/>
  <c r="Q479"/>
  <c r="Q478"/>
  <c r="I550"/>
  <c r="I483"/>
  <c r="I482"/>
  <c r="Q550"/>
  <c r="Q483"/>
  <c r="Q482"/>
  <c r="I554"/>
  <c r="I487"/>
  <c r="I486"/>
  <c r="Q554"/>
  <c r="Q487"/>
  <c r="Q486"/>
  <c r="I558"/>
  <c r="I491"/>
  <c r="I490"/>
  <c r="S282"/>
  <c r="S215"/>
  <c r="S216"/>
  <c r="S298"/>
  <c r="S231"/>
  <c r="S232"/>
  <c r="S314"/>
  <c r="S247"/>
  <c r="S248"/>
  <c r="S278"/>
  <c r="S211"/>
  <c r="S212"/>
  <c r="S310"/>
  <c r="S243"/>
  <c r="S244"/>
  <c r="S308" l="1"/>
  <c r="S375"/>
  <c r="S309"/>
  <c r="S312"/>
  <c r="S379"/>
  <c r="S313"/>
  <c r="S280"/>
  <c r="S347"/>
  <c r="S281"/>
  <c r="Q553"/>
  <c r="Q552"/>
  <c r="Q549"/>
  <c r="Q548"/>
  <c r="Q545"/>
  <c r="Q544"/>
  <c r="Q541"/>
  <c r="Q540"/>
  <c r="Q537"/>
  <c r="Q536"/>
  <c r="S284"/>
  <c r="S351"/>
  <c r="S285"/>
  <c r="S304"/>
  <c r="S371"/>
  <c r="S305"/>
  <c r="S272"/>
  <c r="S339"/>
  <c r="S273"/>
  <c r="E557"/>
  <c r="E556"/>
  <c r="E553"/>
  <c r="E552"/>
  <c r="E549"/>
  <c r="E548"/>
  <c r="E545"/>
  <c r="E544"/>
  <c r="E541"/>
  <c r="E540"/>
  <c r="E537"/>
  <c r="E536"/>
  <c r="S268"/>
  <c r="S335"/>
  <c r="S269"/>
  <c r="S276"/>
  <c r="S343"/>
  <c r="S277"/>
  <c r="S296"/>
  <c r="S363"/>
  <c r="S297"/>
  <c r="I557"/>
  <c r="I556"/>
  <c r="I553"/>
  <c r="I552"/>
  <c r="I549"/>
  <c r="I548"/>
  <c r="I545"/>
  <c r="I544"/>
  <c r="I541"/>
  <c r="I540"/>
  <c r="S316"/>
  <c r="S383"/>
  <c r="S317"/>
  <c r="I537"/>
  <c r="I536"/>
  <c r="S454"/>
  <c r="S385"/>
  <c r="S386"/>
  <c r="S292"/>
  <c r="S359"/>
  <c r="S293"/>
  <c r="S288"/>
  <c r="S355"/>
  <c r="S289"/>
  <c r="M557"/>
  <c r="M556"/>
  <c r="M553"/>
  <c r="M552"/>
  <c r="M549"/>
  <c r="M548"/>
  <c r="M545"/>
  <c r="M544"/>
  <c r="M541"/>
  <c r="M540"/>
  <c r="M537"/>
  <c r="M536"/>
  <c r="S300"/>
  <c r="S367"/>
  <c r="S301"/>
  <c r="S426" l="1"/>
  <c r="S357"/>
  <c r="S358"/>
  <c r="S452"/>
  <c r="S520"/>
  <c r="S453"/>
  <c r="S450"/>
  <c r="S381"/>
  <c r="S382"/>
  <c r="S410"/>
  <c r="S341"/>
  <c r="S342"/>
  <c r="S406"/>
  <c r="S337"/>
  <c r="S338"/>
  <c r="S418"/>
  <c r="S349"/>
  <c r="S350"/>
  <c r="S446"/>
  <c r="S377"/>
  <c r="S378"/>
  <c r="S434"/>
  <c r="S365"/>
  <c r="S366"/>
  <c r="S422"/>
  <c r="S353"/>
  <c r="S354"/>
  <c r="S430"/>
  <c r="S361"/>
  <c r="S362"/>
  <c r="S402"/>
  <c r="S333"/>
  <c r="S334"/>
  <c r="S438"/>
  <c r="S369"/>
  <c r="S370"/>
  <c r="S414"/>
  <c r="S345"/>
  <c r="S346"/>
  <c r="S442"/>
  <c r="S373"/>
  <c r="S374"/>
  <c r="S412" l="1"/>
  <c r="S480"/>
  <c r="S413"/>
  <c r="S400"/>
  <c r="S401"/>
  <c r="S468"/>
  <c r="S420"/>
  <c r="S488"/>
  <c r="S421"/>
  <c r="S444"/>
  <c r="S512"/>
  <c r="S445"/>
  <c r="S404"/>
  <c r="S472"/>
  <c r="S405"/>
  <c r="S448"/>
  <c r="S449"/>
  <c r="S516"/>
  <c r="S586"/>
  <c r="S518"/>
  <c r="S519"/>
  <c r="S424"/>
  <c r="S425"/>
  <c r="S492"/>
  <c r="S440"/>
  <c r="S441"/>
  <c r="S508"/>
  <c r="S436"/>
  <c r="S504"/>
  <c r="S437"/>
  <c r="S428"/>
  <c r="S496"/>
  <c r="S429"/>
  <c r="S432"/>
  <c r="S433"/>
  <c r="S500"/>
  <c r="S416"/>
  <c r="S417"/>
  <c r="S484"/>
  <c r="S408"/>
  <c r="S409"/>
  <c r="S476"/>
  <c r="S566" l="1"/>
  <c r="S498"/>
  <c r="S499"/>
  <c r="S550"/>
  <c r="S482"/>
  <c r="S483"/>
  <c r="S570"/>
  <c r="S502"/>
  <c r="S503"/>
  <c r="S574"/>
  <c r="S506"/>
  <c r="S507"/>
  <c r="S584"/>
  <c r="S585"/>
  <c r="S578"/>
  <c r="S510"/>
  <c r="S511"/>
  <c r="S542"/>
  <c r="S474"/>
  <c r="S475"/>
  <c r="S562"/>
  <c r="S494"/>
  <c r="S495"/>
  <c r="S558"/>
  <c r="S490"/>
  <c r="S491"/>
  <c r="S582"/>
  <c r="S514"/>
  <c r="S515"/>
  <c r="S538"/>
  <c r="S470"/>
  <c r="S471"/>
  <c r="S554"/>
  <c r="S486"/>
  <c r="S487"/>
  <c r="S534"/>
  <c r="S466"/>
  <c r="S467"/>
  <c r="S546"/>
  <c r="S478"/>
  <c r="S479"/>
  <c r="S544" l="1"/>
  <c r="S545"/>
  <c r="S552"/>
  <c r="S553"/>
  <c r="S580"/>
  <c r="S581"/>
  <c r="S560"/>
  <c r="S561"/>
  <c r="S576"/>
  <c r="S577"/>
  <c r="S568"/>
  <c r="S569"/>
  <c r="S564"/>
  <c r="S565"/>
  <c r="S532"/>
  <c r="S533"/>
  <c r="S536"/>
  <c r="S537"/>
  <c r="S556"/>
  <c r="S557"/>
  <c r="S540"/>
  <c r="S541"/>
  <c r="S572"/>
  <c r="S573"/>
  <c r="S548"/>
  <c r="S549"/>
</calcChain>
</file>

<file path=xl/sharedStrings.xml><?xml version="1.0" encoding="utf-8"?>
<sst xmlns="http://schemas.openxmlformats.org/spreadsheetml/2006/main" count="745" uniqueCount="71">
  <si>
    <t xml:space="preserve">CLASSIFIED SALARY SCHEDULE FOR 1996/97 EFFECTIVE 7/1/96               </t>
  </si>
  <si>
    <t>INCLUDES 2.63% INCREASE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</si>
  <si>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</si>
  <si>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</si>
  <si>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</si>
  <si>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</si>
  <si>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</si>
  <si>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</si>
  <si>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</si>
  <si>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</si>
  <si>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LEVEL  1</t>
  </si>
  <si>
    <t xml:space="preserve">  H</t>
  </si>
  <si>
    <t xml:space="preserve">  M</t>
  </si>
  <si>
    <t xml:space="preserve">  A</t>
  </si>
  <si>
    <t>LEVEL  2</t>
  </si>
  <si>
    <t>LEVEL  3</t>
  </si>
  <si>
    <t>LEVEL  4</t>
  </si>
  <si>
    <t>LEVEL  5</t>
  </si>
  <si>
    <t xml:space="preserve"> </t>
  </si>
  <si>
    <t>LEVEL  6</t>
  </si>
  <si>
    <t>LEVEL  7</t>
  </si>
  <si>
    <t>LEVEL  8</t>
  </si>
  <si>
    <t>LEVEL  9</t>
  </si>
  <si>
    <t>LEVEL 10</t>
  </si>
  <si>
    <t>LEVEL 11</t>
  </si>
  <si>
    <t>LEVEL 12</t>
  </si>
  <si>
    <t>LEVEL 13</t>
  </si>
  <si>
    <t>LEVEL 14</t>
  </si>
  <si>
    <t>CLASSIFIED SALARY SCHEDULE FOR 7/1/97 - 1/31/98</t>
  </si>
  <si>
    <t>GM - 2/5/98</t>
  </si>
  <si>
    <t>CLASSIFIED SALARY SCHEDULE FOR 2/1/98 - 6/30/99</t>
  </si>
  <si>
    <t>INCLUDES 8% INCREASE</t>
  </si>
  <si>
    <t>GM- 2/5/98</t>
  </si>
  <si>
    <t>CLASSIFIED SALARY SCHEDULE FOR 7/1/99 - 6/30/00</t>
  </si>
  <si>
    <t>INCLUDES 1.75% INCREASE</t>
  </si>
  <si>
    <t>GM- 2/24/99</t>
  </si>
  <si>
    <t>CLASSIFIED SALARY SCHEDULE FOR 7/1/00 - 6/30/01</t>
  </si>
  <si>
    <t>GM-11/29/00</t>
  </si>
  <si>
    <t>INCLUDES 1.0% INCREASE - STEP FOR ELIGIBLE EMPLOYEES</t>
  </si>
  <si>
    <t>SETTLED 9/01 - RETRO TO 7/1/00 (INCLUDES AN ADDITIONAL 1.5% INCREASE IN ADDITION TO 9/00 SETTLEMENT)</t>
  </si>
  <si>
    <t>SETTLED12/00 - RETRO TO 7/1/00 (INCLUDES 1.0% INCREASE - STEP FOR ELIGIBLE EMPLOYEES)</t>
  </si>
  <si>
    <t>GM - 9/20/01</t>
  </si>
  <si>
    <t xml:space="preserve">  LANE COMMUNITY COLLEGE</t>
  </si>
  <si>
    <t xml:space="preserve">         REVISED 9/01 DUE TO CONTRACT REOPENER</t>
  </si>
  <si>
    <t>CLASSIFIED SALARY SCHEDULE FOR 7/1/02 - 6/30/03</t>
  </si>
  <si>
    <t>INCLUDES 3.0% INCREASE - STEP FOR ELIGIBLE EMPLOYEES</t>
  </si>
  <si>
    <t>CLASSIFIED SALARY SCHEDULE FOR 7/1/01 - 6/30/02</t>
  </si>
  <si>
    <t>CLASSIFIED SALARY SCHEDULE FOR 7/1/03 - 6/30/04</t>
  </si>
  <si>
    <t>INCLUDES 1.4% INCREASE - STEP FOR ELIGIBLE EMPLOYEES</t>
  </si>
  <si>
    <t>GM - 12/10/03</t>
  </si>
  <si>
    <t>(Contract settled 11/03, retro to 7/1/03)</t>
  </si>
  <si>
    <t>SM</t>
  </si>
  <si>
    <t>STEP 9</t>
  </si>
  <si>
    <t>2.15%</t>
  </si>
  <si>
    <t>STEP 10</t>
  </si>
  <si>
    <t>STEP 11</t>
  </si>
  <si>
    <t>STEP 12</t>
  </si>
  <si>
    <t>STEP 13</t>
  </si>
  <si>
    <t>STEP 14</t>
  </si>
  <si>
    <t>STEP 15</t>
  </si>
  <si>
    <t>STEP 16</t>
  </si>
  <si>
    <t>STEP 17</t>
  </si>
  <si>
    <t>STEP 18</t>
  </si>
  <si>
    <t>2007-08</t>
  </si>
  <si>
    <t>LANE COMMUNITY COLLEGE</t>
  </si>
  <si>
    <t>H</t>
  </si>
  <si>
    <t>A</t>
  </si>
  <si>
    <t>2009-10 CLASSIFIED SALARY SCHEDULE</t>
  </si>
  <si>
    <t>2009-10 STEPS</t>
  </si>
  <si>
    <t>GM - 6-10-09</t>
  </si>
  <si>
    <t>2.3% INCREASE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</si>
</sst>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"/>
    <numFmt numFmtId="166" formatCode="_(* #,##0_);_(* \(#,##0\);_(* &quot;-&quot;??_);_(@_)"/>
  </numFmts>
  <fonts count="10">
    <font>
      <sz val="10"/>
      <name val="Courie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8"/>
      <name val="Courier"/>
    </font>
    <font>
      <sz val="2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39" fontId="0" fillId="0" borderId="0"/>
    <xf numFmtId="43" fontId="1" fillId="0" borderId="0" applyFont="0" applyFill="0" applyBorder="0" applyAlignment="0" applyProtection="0"/>
  </cellStyleXfs>
  <cellXfs count="48">
    <xf numFmtId="39" fontId="0" fillId="0" borderId="0" xfId="0"/>
    <xf numFmtId="39" fontId="2" fillId="0" borderId="0" xfId="0" applyNumberFormat="1" applyFont="1" applyAlignment="1" applyProtection="1">
      <alignment horizontal="left"/>
    </xf>
    <xf numFmtId="39" fontId="2" fillId="0" borderId="0" xfId="0" applyFont="1"/>
    <xf numFmtId="39" fontId="2" fillId="0" borderId="0" xfId="0" applyNumberFormat="1" applyFont="1" applyAlignment="1" applyProtection="1">
      <alignment horizontal="right"/>
    </xf>
    <xf numFmtId="39" fontId="2" fillId="0" borderId="0" xfId="0" applyNumberFormat="1" applyFont="1" applyProtection="1"/>
    <xf numFmtId="164" fontId="2" fillId="0" borderId="0" xfId="0" applyNumberFormat="1" applyFont="1" applyProtection="1"/>
    <xf numFmtId="39" fontId="3" fillId="0" borderId="0" xfId="0" applyNumberFormat="1" applyFont="1" applyAlignment="1" applyProtection="1">
      <alignment horizontal="left"/>
    </xf>
    <xf numFmtId="39" fontId="3" fillId="0" borderId="0" xfId="0" applyFont="1"/>
    <xf numFmtId="39" fontId="4" fillId="0" borderId="0" xfId="0" applyFont="1"/>
    <xf numFmtId="39" fontId="5" fillId="0" borderId="0" xfId="0" applyNumberFormat="1" applyFont="1" applyAlignment="1" applyProtection="1">
      <alignment horizontal="left"/>
    </xf>
    <xf numFmtId="39" fontId="5" fillId="0" borderId="0" xfId="0" applyFont="1"/>
    <xf numFmtId="39" fontId="3" fillId="0" borderId="0" xfId="0" applyFont="1" applyAlignment="1">
      <alignment horizontal="left"/>
    </xf>
    <xf numFmtId="39" fontId="6" fillId="0" borderId="0" xfId="0" applyFont="1" applyAlignment="1">
      <alignment horizontal="left"/>
    </xf>
    <xf numFmtId="166" fontId="2" fillId="0" borderId="0" xfId="1" applyNumberFormat="1" applyFont="1" applyProtection="1"/>
    <xf numFmtId="37" fontId="2" fillId="0" borderId="0" xfId="0" applyNumberFormat="1" applyFont="1"/>
    <xf numFmtId="39" fontId="7" fillId="0" borderId="0" xfId="0" applyFont="1" applyAlignment="1">
      <alignment horizontal="left"/>
    </xf>
    <xf numFmtId="37" fontId="2" fillId="0" borderId="0" xfId="0" applyNumberFormat="1" applyFont="1" applyProtection="1"/>
    <xf numFmtId="39" fontId="2" fillId="0" borderId="1" xfId="0" applyFont="1" applyBorder="1"/>
    <xf numFmtId="39" fontId="2" fillId="0" borderId="1" xfId="0" applyNumberFormat="1" applyFont="1" applyBorder="1" applyAlignment="1" applyProtection="1">
      <alignment horizontal="left"/>
    </xf>
    <xf numFmtId="166" fontId="2" fillId="0" borderId="1" xfId="1" applyNumberFormat="1" applyFont="1" applyBorder="1" applyProtection="1"/>
    <xf numFmtId="39" fontId="2" fillId="0" borderId="0" xfId="0" applyFont="1" applyBorder="1"/>
    <xf numFmtId="37" fontId="2" fillId="0" borderId="0" xfId="0" applyNumberFormat="1" applyFont="1" applyBorder="1" applyProtection="1"/>
    <xf numFmtId="37" fontId="2" fillId="0" borderId="0" xfId="0" applyNumberFormat="1" applyFont="1" applyBorder="1"/>
    <xf numFmtId="39" fontId="3" fillId="0" borderId="1" xfId="0" applyFont="1" applyBorder="1"/>
    <xf numFmtId="39" fontId="3" fillId="0" borderId="0" xfId="0" applyFont="1" applyBorder="1"/>
    <xf numFmtId="39" fontId="2" fillId="0" borderId="0" xfId="0" applyNumberFormat="1" applyFont="1" applyBorder="1" applyAlignment="1" applyProtection="1">
      <alignment horizontal="left"/>
    </xf>
    <xf numFmtId="166" fontId="2" fillId="0" borderId="0" xfId="1" applyNumberFormat="1" applyFont="1" applyBorder="1" applyProtection="1"/>
    <xf numFmtId="39" fontId="5" fillId="0" borderId="0" xfId="0" applyFont="1" applyAlignment="1">
      <alignment horizontal="right"/>
    </xf>
    <xf numFmtId="39" fontId="2" fillId="0" borderId="0" xfId="0" applyNumberFormat="1" applyFont="1"/>
    <xf numFmtId="39" fontId="3" fillId="0" borderId="0" xfId="0" applyNumberFormat="1" applyFont="1" applyBorder="1"/>
    <xf numFmtId="39" fontId="2" fillId="0" borderId="0" xfId="1" applyNumberFormat="1" applyFont="1" applyBorder="1" applyProtection="1"/>
    <xf numFmtId="39" fontId="2" fillId="0" borderId="0" xfId="0" applyNumberFormat="1" applyFont="1" applyBorder="1"/>
    <xf numFmtId="0" fontId="2" fillId="0" borderId="1" xfId="0" applyNumberFormat="1" applyFont="1" applyBorder="1" applyAlignment="1" applyProtection="1">
      <alignment horizontal="right"/>
    </xf>
    <xf numFmtId="39" fontId="2" fillId="0" borderId="0" xfId="0" applyFont="1" applyAlignment="1">
      <alignment horizontal="right"/>
    </xf>
    <xf numFmtId="37" fontId="2" fillId="0" borderId="1" xfId="0" applyNumberFormat="1" applyFont="1" applyBorder="1" applyProtection="1"/>
    <xf numFmtId="37" fontId="2" fillId="0" borderId="1" xfId="0" applyNumberFormat="1" applyFont="1" applyBorder="1"/>
    <xf numFmtId="39" fontId="3" fillId="0" borderId="0" xfId="0" applyFont="1" applyAlignment="1">
      <alignment horizontal="right"/>
    </xf>
    <xf numFmtId="0" fontId="2" fillId="0" borderId="0" xfId="0" quotePrefix="1" applyNumberFormat="1" applyFont="1" applyBorder="1" applyAlignment="1" applyProtection="1">
      <alignment horizontal="right"/>
    </xf>
    <xf numFmtId="39" fontId="2" fillId="0" borderId="1" xfId="0" applyNumberFormat="1" applyFont="1" applyBorder="1" applyAlignment="1" applyProtection="1">
      <alignment horizontal="right"/>
    </xf>
    <xf numFmtId="39" fontId="2" fillId="0" borderId="0" xfId="0" applyNumberFormat="1" applyFont="1" applyBorder="1" applyAlignment="1" applyProtection="1">
      <alignment horizontal="right"/>
    </xf>
    <xf numFmtId="37" fontId="2" fillId="0" borderId="1" xfId="0" applyNumberFormat="1" applyFont="1" applyBorder="1" applyAlignment="1" applyProtection="1">
      <alignment horizontal="right"/>
    </xf>
    <xf numFmtId="37" fontId="2" fillId="0" borderId="0" xfId="0" quotePrefix="1" applyNumberFormat="1" applyFont="1" applyAlignment="1" applyProtection="1">
      <alignment horizontal="right"/>
    </xf>
    <xf numFmtId="39" fontId="2" fillId="0" borderId="0" xfId="0" applyNumberFormat="1" applyFont="1" applyAlignment="1">
      <alignment horizontal="right"/>
    </xf>
    <xf numFmtId="39" fontId="2" fillId="0" borderId="0" xfId="0" quotePrefix="1" applyNumberFormat="1" applyFont="1" applyAlignment="1" applyProtection="1">
      <alignment horizontal="right"/>
    </xf>
    <xf numFmtId="39" fontId="2" fillId="0" borderId="1" xfId="0" applyFont="1" applyBorder="1" applyAlignment="1">
      <alignment horizontal="right"/>
    </xf>
    <xf numFmtId="39" fontId="2" fillId="0" borderId="0" xfId="0" applyFont="1" applyAlignment="1">
      <alignment horizontal="center" wrapText="1"/>
    </xf>
    <xf numFmtId="39" fontId="9" fillId="0" borderId="0" xfId="0" applyFont="1" applyAlignment="1">
      <alignment horizontal="left"/>
    </xf>
    <xf numFmtId="39" fontId="8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Y682"/>
  <sheetViews>
    <sheetView showGridLines="0" tabSelected="1" topLeftCell="A590" workbookViewId="0">
      <pane ySplit="7" topLeftCell="A597" activePane="bottomLeft" state="frozen"/>
      <selection activeCell="A590" sqref="A590"/>
      <selection pane="bottomLeft" activeCell="A590" sqref="A590"/>
    </sheetView>
  </sheetViews>
  <sheetFormatPr defaultColWidth="9.625" defaultRowHeight="11.25"/>
  <cols>
    <col min="1" max="1" width="9.625" style="2" customWidth="1"/>
    <col min="2" max="2" width="5" style="33" customWidth="1"/>
    <col min="3" max="18" width="8.625" style="2" customWidth="1"/>
    <col min="19" max="19" width="9.25" style="2" customWidth="1"/>
    <col min="20" max="16384" width="9.625" style="2"/>
  </cols>
  <sheetData>
    <row r="1" spans="1:19" s="7" customFormat="1" ht="12.75" hidden="1">
      <c r="B1" s="36"/>
      <c r="G1" s="7" t="s">
        <v>42</v>
      </c>
    </row>
    <row r="2" spans="1:19" hidden="1"/>
    <row r="3" spans="1:19" hidden="1"/>
    <row r="4" spans="1:19" hidden="1">
      <c r="A4" s="1" t="s">
        <v>0</v>
      </c>
    </row>
    <row r="5" spans="1:19" hidden="1">
      <c r="A5" s="1" t="s">
        <v>1</v>
      </c>
    </row>
    <row r="6" spans="1:19" hidden="1"/>
    <row r="7" spans="1:19" hidden="1"/>
    <row r="8" spans="1:19" hidden="1">
      <c r="C8" s="3" t="s">
        <v>2</v>
      </c>
      <c r="D8" s="3"/>
      <c r="E8" s="3" t="s">
        <v>3</v>
      </c>
      <c r="F8" s="3"/>
      <c r="G8" s="3" t="s">
        <v>4</v>
      </c>
      <c r="H8" s="3"/>
      <c r="I8" s="3" t="s">
        <v>5</v>
      </c>
      <c r="J8" s="3"/>
      <c r="K8" s="3" t="s">
        <v>6</v>
      </c>
      <c r="L8" s="3"/>
      <c r="M8" s="3" t="s">
        <v>7</v>
      </c>
      <c r="N8" s="3"/>
      <c r="O8" s="3" t="s">
        <v>8</v>
      </c>
      <c r="P8" s="3"/>
      <c r="Q8" s="3" t="s">
        <v>9</v>
      </c>
      <c r="R8" s="3"/>
      <c r="S8" s="3" t="s">
        <v>9</v>
      </c>
    </row>
    <row r="9" spans="1:19" hidden="1"/>
    <row r="10" spans="1:19" hidden="1">
      <c r="A10" s="1" t="s">
        <v>10</v>
      </c>
      <c r="B10" s="3" t="s">
        <v>11</v>
      </c>
      <c r="C10" s="4">
        <f t="shared" ref="C10:Q10" si="0">C12/2080</f>
        <v>6.4600961538461537</v>
      </c>
      <c r="D10" s="4"/>
      <c r="E10" s="4">
        <f t="shared" si="0"/>
        <v>6.7379807692307692</v>
      </c>
      <c r="F10" s="4"/>
      <c r="G10" s="4">
        <f t="shared" si="0"/>
        <v>7.0278846153846155</v>
      </c>
      <c r="H10" s="4"/>
      <c r="I10" s="4">
        <f t="shared" si="0"/>
        <v>7.3298076923076927</v>
      </c>
      <c r="J10" s="4"/>
      <c r="K10" s="4">
        <f t="shared" si="0"/>
        <v>7.6447115384615385</v>
      </c>
      <c r="L10" s="4"/>
      <c r="M10" s="4">
        <f t="shared" si="0"/>
        <v>7.9735576923076925</v>
      </c>
      <c r="N10" s="4"/>
      <c r="O10" s="4">
        <f t="shared" si="0"/>
        <v>8.3163461538461547</v>
      </c>
      <c r="P10" s="4"/>
      <c r="Q10" s="4">
        <f t="shared" si="0"/>
        <v>8.6745192307692314</v>
      </c>
      <c r="R10" s="4"/>
      <c r="S10" s="4">
        <f>S12/2080</f>
        <v>8.6745192307692314</v>
      </c>
    </row>
    <row r="11" spans="1:19" hidden="1">
      <c r="B11" s="3" t="s">
        <v>12</v>
      </c>
      <c r="C11" s="4">
        <f t="shared" ref="C11:S11" si="1">C12/12</f>
        <v>1119.75</v>
      </c>
      <c r="D11" s="4"/>
      <c r="E11" s="4">
        <f t="shared" si="1"/>
        <v>1167.9166666666667</v>
      </c>
      <c r="F11" s="4"/>
      <c r="G11" s="4">
        <f t="shared" si="1"/>
        <v>1218.1666666666667</v>
      </c>
      <c r="H11" s="4"/>
      <c r="I11" s="4">
        <f t="shared" si="1"/>
        <v>1270.5</v>
      </c>
      <c r="J11" s="4"/>
      <c r="K11" s="4">
        <f t="shared" si="1"/>
        <v>1325.0833333333333</v>
      </c>
      <c r="L11" s="4"/>
      <c r="M11" s="4">
        <f t="shared" si="1"/>
        <v>1382.0833333333333</v>
      </c>
      <c r="N11" s="4"/>
      <c r="O11" s="4">
        <f t="shared" si="1"/>
        <v>1441.5</v>
      </c>
      <c r="P11" s="4"/>
      <c r="Q11" s="4">
        <f t="shared" si="1"/>
        <v>1503.5833333333333</v>
      </c>
      <c r="R11" s="4"/>
      <c r="S11" s="4">
        <f t="shared" si="1"/>
        <v>1503.5833333333333</v>
      </c>
    </row>
    <row r="12" spans="1:19" hidden="1">
      <c r="B12" s="3" t="s">
        <v>13</v>
      </c>
      <c r="C12" s="5">
        <v>13437</v>
      </c>
      <c r="D12" s="5"/>
      <c r="E12" s="5">
        <v>14015</v>
      </c>
      <c r="F12" s="5"/>
      <c r="G12" s="5">
        <v>14618</v>
      </c>
      <c r="H12" s="5"/>
      <c r="I12" s="5">
        <v>15246</v>
      </c>
      <c r="J12" s="5"/>
      <c r="K12" s="5">
        <v>15901</v>
      </c>
      <c r="L12" s="5"/>
      <c r="M12" s="5">
        <v>16585</v>
      </c>
      <c r="N12" s="5"/>
      <c r="O12" s="5">
        <v>17298</v>
      </c>
      <c r="P12" s="5"/>
      <c r="Q12" s="5">
        <v>18043</v>
      </c>
      <c r="R12" s="5"/>
      <c r="S12" s="5">
        <v>18043</v>
      </c>
    </row>
    <row r="13" spans="1:19" hidden="1"/>
    <row r="14" spans="1:19" hidden="1">
      <c r="A14" s="1" t="s">
        <v>14</v>
      </c>
      <c r="B14" s="3" t="s">
        <v>11</v>
      </c>
      <c r="C14" s="4">
        <f t="shared" ref="C14:Q14" si="2">C16/2080</f>
        <v>6.8745192307692307</v>
      </c>
      <c r="D14" s="4"/>
      <c r="E14" s="4">
        <f t="shared" si="2"/>
        <v>7.1701923076923073</v>
      </c>
      <c r="F14" s="4"/>
      <c r="G14" s="4">
        <f t="shared" si="2"/>
        <v>7.478365384615385</v>
      </c>
      <c r="H14" s="4"/>
      <c r="I14" s="4">
        <f t="shared" si="2"/>
        <v>7.8</v>
      </c>
      <c r="J14" s="4"/>
      <c r="K14" s="4">
        <f t="shared" si="2"/>
        <v>8.136057692307693</v>
      </c>
      <c r="L14" s="4"/>
      <c r="M14" s="4">
        <f t="shared" si="2"/>
        <v>8.4855769230769234</v>
      </c>
      <c r="N14" s="4"/>
      <c r="O14" s="4">
        <f t="shared" si="2"/>
        <v>8.850480769230769</v>
      </c>
      <c r="P14" s="4"/>
      <c r="Q14" s="4">
        <f t="shared" si="2"/>
        <v>9.2317307692307686</v>
      </c>
      <c r="R14" s="4"/>
      <c r="S14" s="4">
        <f>S16/2080</f>
        <v>9.2317307692307686</v>
      </c>
    </row>
    <row r="15" spans="1:19" hidden="1">
      <c r="B15" s="3" t="s">
        <v>12</v>
      </c>
      <c r="C15" s="4">
        <f t="shared" ref="C15:S15" si="3">C16/12</f>
        <v>1191.5833333333333</v>
      </c>
      <c r="D15" s="4"/>
      <c r="E15" s="4">
        <f t="shared" si="3"/>
        <v>1242.8333333333333</v>
      </c>
      <c r="F15" s="4"/>
      <c r="G15" s="4">
        <f t="shared" si="3"/>
        <v>1296.25</v>
      </c>
      <c r="H15" s="4"/>
      <c r="I15" s="4">
        <f t="shared" si="3"/>
        <v>1352</v>
      </c>
      <c r="J15" s="4"/>
      <c r="K15" s="4">
        <f t="shared" si="3"/>
        <v>1410.25</v>
      </c>
      <c r="L15" s="4"/>
      <c r="M15" s="4">
        <f t="shared" si="3"/>
        <v>1470.8333333333333</v>
      </c>
      <c r="N15" s="4"/>
      <c r="O15" s="4">
        <f t="shared" si="3"/>
        <v>1534.0833333333333</v>
      </c>
      <c r="P15" s="4"/>
      <c r="Q15" s="4">
        <f t="shared" si="3"/>
        <v>1600.1666666666667</v>
      </c>
      <c r="R15" s="4"/>
      <c r="S15" s="4">
        <f t="shared" si="3"/>
        <v>1600.1666666666667</v>
      </c>
    </row>
    <row r="16" spans="1:19" hidden="1">
      <c r="B16" s="3" t="s">
        <v>13</v>
      </c>
      <c r="C16" s="5">
        <v>14299</v>
      </c>
      <c r="D16" s="5"/>
      <c r="E16" s="5">
        <v>14914</v>
      </c>
      <c r="F16" s="5"/>
      <c r="G16" s="5">
        <v>15555</v>
      </c>
      <c r="H16" s="5"/>
      <c r="I16" s="5">
        <v>16224</v>
      </c>
      <c r="J16" s="5"/>
      <c r="K16" s="5">
        <v>16923</v>
      </c>
      <c r="L16" s="5"/>
      <c r="M16" s="5">
        <v>17650</v>
      </c>
      <c r="N16" s="5"/>
      <c r="O16" s="5">
        <v>18409</v>
      </c>
      <c r="P16" s="5"/>
      <c r="Q16" s="5">
        <v>19202</v>
      </c>
      <c r="R16" s="5"/>
      <c r="S16" s="5">
        <v>19202</v>
      </c>
    </row>
    <row r="17" spans="1:19" hidden="1"/>
    <row r="18" spans="1:19" hidden="1">
      <c r="A18" s="1" t="s">
        <v>15</v>
      </c>
      <c r="B18" s="3" t="s">
        <v>11</v>
      </c>
      <c r="C18" s="4">
        <f t="shared" ref="C18:Q18" si="4">C20/2080</f>
        <v>7.3163461538461538</v>
      </c>
      <c r="D18" s="4"/>
      <c r="E18" s="4">
        <f t="shared" si="4"/>
        <v>7.6307692307692312</v>
      </c>
      <c r="F18" s="4"/>
      <c r="G18" s="4">
        <f t="shared" si="4"/>
        <v>7.9586538461538465</v>
      </c>
      <c r="H18" s="4"/>
      <c r="I18" s="4">
        <f t="shared" si="4"/>
        <v>8.3004807692307701</v>
      </c>
      <c r="J18" s="4"/>
      <c r="K18" s="4">
        <f t="shared" si="4"/>
        <v>8.657692307692308</v>
      </c>
      <c r="L18" s="4"/>
      <c r="M18" s="4">
        <f t="shared" si="4"/>
        <v>9.029807692307692</v>
      </c>
      <c r="N18" s="4"/>
      <c r="O18" s="4">
        <f t="shared" si="4"/>
        <v>9.4187499999999993</v>
      </c>
      <c r="P18" s="4"/>
      <c r="Q18" s="4">
        <f t="shared" si="4"/>
        <v>9.8240384615384624</v>
      </c>
      <c r="R18" s="4"/>
      <c r="S18" s="4">
        <f>S20/2080</f>
        <v>9.8240384615384624</v>
      </c>
    </row>
    <row r="19" spans="1:19" hidden="1">
      <c r="B19" s="3" t="s">
        <v>12</v>
      </c>
      <c r="C19" s="4">
        <f t="shared" ref="C19:S19" si="5">C20/12</f>
        <v>1268.1666666666667</v>
      </c>
      <c r="D19" s="4"/>
      <c r="E19" s="4">
        <f t="shared" si="5"/>
        <v>1322.6666666666667</v>
      </c>
      <c r="F19" s="4"/>
      <c r="G19" s="4">
        <f t="shared" si="5"/>
        <v>1379.5</v>
      </c>
      <c r="H19" s="4"/>
      <c r="I19" s="4">
        <f t="shared" si="5"/>
        <v>1438.75</v>
      </c>
      <c r="J19" s="4"/>
      <c r="K19" s="4">
        <f t="shared" si="5"/>
        <v>1500.6666666666667</v>
      </c>
      <c r="L19" s="4"/>
      <c r="M19" s="4">
        <f t="shared" si="5"/>
        <v>1565.1666666666667</v>
      </c>
      <c r="N19" s="4"/>
      <c r="O19" s="4">
        <f t="shared" si="5"/>
        <v>1632.5833333333333</v>
      </c>
      <c r="P19" s="4"/>
      <c r="Q19" s="4">
        <f t="shared" si="5"/>
        <v>1702.8333333333333</v>
      </c>
      <c r="R19" s="4"/>
      <c r="S19" s="4">
        <f t="shared" si="5"/>
        <v>1702.8333333333333</v>
      </c>
    </row>
    <row r="20" spans="1:19" hidden="1">
      <c r="B20" s="3" t="s">
        <v>13</v>
      </c>
      <c r="C20" s="5">
        <v>15218</v>
      </c>
      <c r="D20" s="5"/>
      <c r="E20" s="5">
        <v>15872</v>
      </c>
      <c r="F20" s="5"/>
      <c r="G20" s="5">
        <v>16554</v>
      </c>
      <c r="H20" s="5"/>
      <c r="I20" s="5">
        <v>17265</v>
      </c>
      <c r="J20" s="5"/>
      <c r="K20" s="5">
        <v>18008</v>
      </c>
      <c r="L20" s="5"/>
      <c r="M20" s="5">
        <v>18782</v>
      </c>
      <c r="N20" s="5"/>
      <c r="O20" s="5">
        <v>19591</v>
      </c>
      <c r="P20" s="5"/>
      <c r="Q20" s="5">
        <v>20434</v>
      </c>
      <c r="R20" s="5"/>
      <c r="S20" s="5">
        <v>20434</v>
      </c>
    </row>
    <row r="21" spans="1:19" hidden="1"/>
    <row r="22" spans="1:19" hidden="1">
      <c r="A22" s="1" t="s">
        <v>16</v>
      </c>
      <c r="B22" s="3" t="s">
        <v>11</v>
      </c>
      <c r="C22" s="4">
        <f t="shared" ref="C22:Q22" si="6">C24/2080</f>
        <v>7.7860576923076925</v>
      </c>
      <c r="D22" s="4"/>
      <c r="E22" s="4">
        <f t="shared" si="6"/>
        <v>8.1206730769230777</v>
      </c>
      <c r="F22" s="4"/>
      <c r="G22" s="4">
        <f t="shared" si="6"/>
        <v>8.4692307692307693</v>
      </c>
      <c r="H22" s="4"/>
      <c r="I22" s="4">
        <f t="shared" si="6"/>
        <v>8.8336538461538456</v>
      </c>
      <c r="J22" s="4"/>
      <c r="K22" s="4">
        <f t="shared" si="6"/>
        <v>9.2139423076923084</v>
      </c>
      <c r="L22" s="4"/>
      <c r="M22" s="4">
        <f t="shared" si="6"/>
        <v>9.610096153846154</v>
      </c>
      <c r="N22" s="4"/>
      <c r="O22" s="4">
        <f t="shared" si="6"/>
        <v>10.023557692307692</v>
      </c>
      <c r="P22" s="4"/>
      <c r="Q22" s="4">
        <f t="shared" si="6"/>
        <v>10.454807692307693</v>
      </c>
      <c r="R22" s="4"/>
      <c r="S22" s="4">
        <f>S24/2080</f>
        <v>10.454807692307693</v>
      </c>
    </row>
    <row r="23" spans="1:19" hidden="1">
      <c r="B23" s="3" t="s">
        <v>12</v>
      </c>
      <c r="C23" s="4">
        <f t="shared" ref="C23:S23" si="7">C24/12</f>
        <v>1349.5833333333333</v>
      </c>
      <c r="D23" s="4"/>
      <c r="E23" s="4">
        <f t="shared" si="7"/>
        <v>1407.5833333333333</v>
      </c>
      <c r="F23" s="4"/>
      <c r="G23" s="4">
        <f t="shared" si="7"/>
        <v>1468</v>
      </c>
      <c r="H23" s="4"/>
      <c r="I23" s="4">
        <f t="shared" si="7"/>
        <v>1531.1666666666667</v>
      </c>
      <c r="J23" s="4"/>
      <c r="K23" s="4">
        <f t="shared" si="7"/>
        <v>1597.0833333333333</v>
      </c>
      <c r="L23" s="4"/>
      <c r="M23" s="4">
        <f t="shared" si="7"/>
        <v>1665.75</v>
      </c>
      <c r="N23" s="4"/>
      <c r="O23" s="4">
        <f t="shared" si="7"/>
        <v>1737.4166666666667</v>
      </c>
      <c r="P23" s="4"/>
      <c r="Q23" s="4">
        <f t="shared" si="7"/>
        <v>1812.1666666666667</v>
      </c>
      <c r="R23" s="4"/>
      <c r="S23" s="4">
        <f t="shared" si="7"/>
        <v>1812.1666666666667</v>
      </c>
    </row>
    <row r="24" spans="1:19" hidden="1">
      <c r="B24" s="3" t="s">
        <v>13</v>
      </c>
      <c r="C24" s="5">
        <v>16195</v>
      </c>
      <c r="D24" s="5"/>
      <c r="E24" s="5">
        <v>16891</v>
      </c>
      <c r="F24" s="5"/>
      <c r="G24" s="5">
        <v>17616</v>
      </c>
      <c r="H24" s="5"/>
      <c r="I24" s="5">
        <v>18374</v>
      </c>
      <c r="J24" s="5"/>
      <c r="K24" s="5">
        <v>19165</v>
      </c>
      <c r="L24" s="5"/>
      <c r="M24" s="5">
        <v>19989</v>
      </c>
      <c r="N24" s="5"/>
      <c r="O24" s="5">
        <v>20849</v>
      </c>
      <c r="P24" s="5"/>
      <c r="Q24" s="5">
        <v>21746</v>
      </c>
      <c r="R24" s="5"/>
      <c r="S24" s="5">
        <v>21746</v>
      </c>
    </row>
    <row r="25" spans="1:19" hidden="1"/>
    <row r="26" spans="1:19" hidden="1">
      <c r="A26" s="1" t="s">
        <v>17</v>
      </c>
      <c r="B26" s="3" t="s">
        <v>11</v>
      </c>
      <c r="C26" s="4">
        <f t="shared" ref="C26:Q26" si="8">C28/2080</f>
        <v>8.2855769230769223</v>
      </c>
      <c r="D26" s="4"/>
      <c r="E26" s="4">
        <f t="shared" si="8"/>
        <v>8.6418269230769234</v>
      </c>
      <c r="F26" s="4"/>
      <c r="G26" s="4">
        <f t="shared" si="8"/>
        <v>9.0129807692307686</v>
      </c>
      <c r="H26" s="4"/>
      <c r="I26" s="4">
        <f t="shared" si="8"/>
        <v>9.3961538461538456</v>
      </c>
      <c r="J26" s="4"/>
      <c r="K26" s="4">
        <f t="shared" si="8"/>
        <v>9.805769230769231</v>
      </c>
      <c r="L26" s="4"/>
      <c r="M26" s="4">
        <f t="shared" si="8"/>
        <v>10.226923076923077</v>
      </c>
      <c r="N26" s="4"/>
      <c r="O26" s="4">
        <f t="shared" si="8"/>
        <v>10.666826923076924</v>
      </c>
      <c r="P26" s="4"/>
      <c r="Q26" s="4">
        <f t="shared" si="8"/>
        <v>11.125961538461539</v>
      </c>
      <c r="R26" s="4"/>
      <c r="S26" s="4">
        <f>S28/2080</f>
        <v>11.125961538461539</v>
      </c>
    </row>
    <row r="27" spans="1:19" hidden="1">
      <c r="A27" s="1" t="s">
        <v>18</v>
      </c>
      <c r="B27" s="3" t="s">
        <v>12</v>
      </c>
      <c r="C27" s="4">
        <f t="shared" ref="C27:S27" si="9">C28/12</f>
        <v>1436.1666666666667</v>
      </c>
      <c r="D27" s="4"/>
      <c r="E27" s="4">
        <f t="shared" si="9"/>
        <v>1497.9166666666667</v>
      </c>
      <c r="F27" s="4"/>
      <c r="G27" s="4">
        <f t="shared" si="9"/>
        <v>1562.25</v>
      </c>
      <c r="H27" s="4"/>
      <c r="I27" s="4">
        <f t="shared" si="9"/>
        <v>1628.6666666666667</v>
      </c>
      <c r="J27" s="4"/>
      <c r="K27" s="4">
        <f t="shared" si="9"/>
        <v>1699.6666666666667</v>
      </c>
      <c r="L27" s="4"/>
      <c r="M27" s="4">
        <f t="shared" si="9"/>
        <v>1772.6666666666667</v>
      </c>
      <c r="N27" s="4"/>
      <c r="O27" s="4">
        <f t="shared" si="9"/>
        <v>1848.9166666666667</v>
      </c>
      <c r="P27" s="4"/>
      <c r="Q27" s="4">
        <f t="shared" si="9"/>
        <v>1928.5</v>
      </c>
      <c r="R27" s="4"/>
      <c r="S27" s="4">
        <f t="shared" si="9"/>
        <v>1928.5</v>
      </c>
    </row>
    <row r="28" spans="1:19" hidden="1">
      <c r="A28" s="1" t="s">
        <v>18</v>
      </c>
      <c r="B28" s="3" t="s">
        <v>13</v>
      </c>
      <c r="C28" s="5">
        <v>17234</v>
      </c>
      <c r="D28" s="5"/>
      <c r="E28" s="5">
        <v>17975</v>
      </c>
      <c r="F28" s="5"/>
      <c r="G28" s="5">
        <v>18747</v>
      </c>
      <c r="H28" s="5"/>
      <c r="I28" s="5">
        <v>19544</v>
      </c>
      <c r="J28" s="5"/>
      <c r="K28" s="5">
        <v>20396</v>
      </c>
      <c r="L28" s="5"/>
      <c r="M28" s="5">
        <v>21272</v>
      </c>
      <c r="N28" s="5"/>
      <c r="O28" s="5">
        <v>22187</v>
      </c>
      <c r="P28" s="5"/>
      <c r="Q28" s="5">
        <v>23142</v>
      </c>
      <c r="R28" s="5"/>
      <c r="S28" s="5">
        <v>23142</v>
      </c>
    </row>
    <row r="29" spans="1:19" hidden="1"/>
    <row r="30" spans="1:19" hidden="1">
      <c r="A30" s="1" t="s">
        <v>19</v>
      </c>
      <c r="B30" s="3" t="s">
        <v>11</v>
      </c>
      <c r="C30" s="4">
        <f t="shared" ref="C30:Q30" si="10">C32/2080</f>
        <v>8.8173076923076916</v>
      </c>
      <c r="D30" s="4"/>
      <c r="E30" s="4">
        <f t="shared" si="10"/>
        <v>9.1961538461538463</v>
      </c>
      <c r="F30" s="4"/>
      <c r="G30" s="4">
        <f t="shared" si="10"/>
        <v>9.5913461538461533</v>
      </c>
      <c r="H30" s="4"/>
      <c r="I30" s="4">
        <f t="shared" si="10"/>
        <v>10.004326923076922</v>
      </c>
      <c r="J30" s="4"/>
      <c r="K30" s="4">
        <f t="shared" si="10"/>
        <v>10.435096153846153</v>
      </c>
      <c r="L30" s="4"/>
      <c r="M30" s="4">
        <f t="shared" si="10"/>
        <v>10.883653846153846</v>
      </c>
      <c r="N30" s="4"/>
      <c r="O30" s="4">
        <f t="shared" si="10"/>
        <v>11.351442307692308</v>
      </c>
      <c r="P30" s="4"/>
      <c r="Q30" s="4">
        <f t="shared" si="10"/>
        <v>11.839903846153845</v>
      </c>
      <c r="R30" s="4"/>
      <c r="S30" s="4">
        <f>S32/2080</f>
        <v>11.839903846153845</v>
      </c>
    </row>
    <row r="31" spans="1:19" hidden="1">
      <c r="B31" s="3" t="s">
        <v>12</v>
      </c>
      <c r="C31" s="4">
        <f t="shared" ref="C31:S31" si="11">C32/12</f>
        <v>1528.3333333333333</v>
      </c>
      <c r="D31" s="4"/>
      <c r="E31" s="4">
        <f t="shared" si="11"/>
        <v>1594</v>
      </c>
      <c r="F31" s="4"/>
      <c r="G31" s="4">
        <f t="shared" si="11"/>
        <v>1662.5</v>
      </c>
      <c r="H31" s="4"/>
      <c r="I31" s="4">
        <f t="shared" si="11"/>
        <v>1734.0833333333333</v>
      </c>
      <c r="J31" s="4"/>
      <c r="K31" s="4">
        <f t="shared" si="11"/>
        <v>1808.75</v>
      </c>
      <c r="L31" s="4"/>
      <c r="M31" s="4">
        <f t="shared" si="11"/>
        <v>1886.5</v>
      </c>
      <c r="N31" s="4"/>
      <c r="O31" s="4">
        <f t="shared" si="11"/>
        <v>1967.5833333333333</v>
      </c>
      <c r="P31" s="4"/>
      <c r="Q31" s="4">
        <f t="shared" si="11"/>
        <v>2052.25</v>
      </c>
      <c r="R31" s="4"/>
      <c r="S31" s="4">
        <f t="shared" si="11"/>
        <v>2052.25</v>
      </c>
    </row>
    <row r="32" spans="1:19" hidden="1">
      <c r="B32" s="3" t="s">
        <v>13</v>
      </c>
      <c r="C32" s="5">
        <v>18340</v>
      </c>
      <c r="D32" s="5"/>
      <c r="E32" s="5">
        <v>19128</v>
      </c>
      <c r="F32" s="5"/>
      <c r="G32" s="5">
        <v>19950</v>
      </c>
      <c r="H32" s="5"/>
      <c r="I32" s="5">
        <v>20809</v>
      </c>
      <c r="J32" s="5"/>
      <c r="K32" s="5">
        <v>21705</v>
      </c>
      <c r="L32" s="5"/>
      <c r="M32" s="5">
        <v>22638</v>
      </c>
      <c r="N32" s="5"/>
      <c r="O32" s="5">
        <v>23611</v>
      </c>
      <c r="P32" s="5"/>
      <c r="Q32" s="5">
        <v>24627</v>
      </c>
      <c r="R32" s="5"/>
      <c r="S32" s="5">
        <v>24627</v>
      </c>
    </row>
    <row r="33" spans="1:19" hidden="1"/>
    <row r="34" spans="1:19" hidden="1">
      <c r="A34" s="1" t="s">
        <v>20</v>
      </c>
      <c r="B34" s="3" t="s">
        <v>11</v>
      </c>
      <c r="C34" s="4">
        <f t="shared" ref="C34:Q34" si="12">C36/2080</f>
        <v>9.383173076923077</v>
      </c>
      <c r="D34" s="4"/>
      <c r="E34" s="4">
        <f t="shared" si="12"/>
        <v>9.786538461538461</v>
      </c>
      <c r="F34" s="4"/>
      <c r="G34" s="4">
        <f t="shared" si="12"/>
        <v>10.207211538461538</v>
      </c>
      <c r="H34" s="4"/>
      <c r="I34" s="4">
        <f t="shared" si="12"/>
        <v>10.646153846153846</v>
      </c>
      <c r="J34" s="4"/>
      <c r="K34" s="4">
        <f t="shared" si="12"/>
        <v>11.105288461538462</v>
      </c>
      <c r="L34" s="4"/>
      <c r="M34" s="4">
        <f t="shared" si="12"/>
        <v>11.582211538461538</v>
      </c>
      <c r="N34" s="4"/>
      <c r="O34" s="4">
        <f t="shared" si="12"/>
        <v>12.080769230769231</v>
      </c>
      <c r="P34" s="4"/>
      <c r="Q34" s="4">
        <f t="shared" si="12"/>
        <v>12.600480769230769</v>
      </c>
      <c r="R34" s="4"/>
      <c r="S34" s="4">
        <f>S36/2080</f>
        <v>12.600480769230769</v>
      </c>
    </row>
    <row r="35" spans="1:19" hidden="1">
      <c r="B35" s="3" t="s">
        <v>12</v>
      </c>
      <c r="C35" s="4">
        <f t="shared" ref="C35:S35" si="13">C36/12</f>
        <v>1626.4166666666667</v>
      </c>
      <c r="D35" s="4"/>
      <c r="E35" s="4">
        <f t="shared" si="13"/>
        <v>1696.3333333333333</v>
      </c>
      <c r="F35" s="4"/>
      <c r="G35" s="4">
        <f t="shared" si="13"/>
        <v>1769.25</v>
      </c>
      <c r="H35" s="4"/>
      <c r="I35" s="4">
        <f t="shared" si="13"/>
        <v>1845.3333333333333</v>
      </c>
      <c r="J35" s="4"/>
      <c r="K35" s="4">
        <f t="shared" si="13"/>
        <v>1924.9166666666667</v>
      </c>
      <c r="L35" s="4"/>
      <c r="M35" s="4">
        <f t="shared" si="13"/>
        <v>2007.5833333333333</v>
      </c>
      <c r="N35" s="4"/>
      <c r="O35" s="4">
        <f t="shared" si="13"/>
        <v>2094</v>
      </c>
      <c r="P35" s="4"/>
      <c r="Q35" s="4">
        <f t="shared" si="13"/>
        <v>2184.0833333333335</v>
      </c>
      <c r="R35" s="4"/>
      <c r="S35" s="4">
        <f t="shared" si="13"/>
        <v>2184.0833333333335</v>
      </c>
    </row>
    <row r="36" spans="1:19" hidden="1">
      <c r="B36" s="3" t="s">
        <v>13</v>
      </c>
      <c r="C36" s="5">
        <v>19517</v>
      </c>
      <c r="D36" s="5"/>
      <c r="E36" s="5">
        <v>20356</v>
      </c>
      <c r="F36" s="5"/>
      <c r="G36" s="5">
        <v>21231</v>
      </c>
      <c r="H36" s="5"/>
      <c r="I36" s="5">
        <v>22144</v>
      </c>
      <c r="J36" s="5"/>
      <c r="K36" s="5">
        <v>23099</v>
      </c>
      <c r="L36" s="5"/>
      <c r="M36" s="5">
        <v>24091</v>
      </c>
      <c r="N36" s="5"/>
      <c r="O36" s="5">
        <v>25128</v>
      </c>
      <c r="P36" s="5"/>
      <c r="Q36" s="5">
        <v>26209</v>
      </c>
      <c r="R36" s="5"/>
      <c r="S36" s="5">
        <v>26209</v>
      </c>
    </row>
    <row r="37" spans="1:19" hidden="1"/>
    <row r="38" spans="1:19" hidden="1">
      <c r="A38" s="1" t="s">
        <v>21</v>
      </c>
      <c r="B38" s="3" t="s">
        <v>11</v>
      </c>
      <c r="C38" s="4">
        <f t="shared" ref="C38:Q38" si="14">C40/2080</f>
        <v>9.9855769230769234</v>
      </c>
      <c r="D38" s="4"/>
      <c r="E38" s="4">
        <f t="shared" si="14"/>
        <v>10.414423076923077</v>
      </c>
      <c r="F38" s="4"/>
      <c r="G38" s="4">
        <f t="shared" si="14"/>
        <v>10.862500000000001</v>
      </c>
      <c r="H38" s="4"/>
      <c r="I38" s="4">
        <f t="shared" si="14"/>
        <v>11.330288461538462</v>
      </c>
      <c r="J38" s="4"/>
      <c r="K38" s="4">
        <f t="shared" si="14"/>
        <v>11.81826923076923</v>
      </c>
      <c r="L38" s="4"/>
      <c r="M38" s="4">
        <f t="shared" si="14"/>
        <v>12.325961538461538</v>
      </c>
      <c r="N38" s="4"/>
      <c r="O38" s="4">
        <f t="shared" si="14"/>
        <v>12.85576923076923</v>
      </c>
      <c r="P38" s="4"/>
      <c r="Q38" s="4">
        <f t="shared" si="14"/>
        <v>13.409134615384616</v>
      </c>
      <c r="R38" s="4"/>
      <c r="S38" s="4">
        <f>S40/2080</f>
        <v>13.409134615384616</v>
      </c>
    </row>
    <row r="39" spans="1:19" hidden="1">
      <c r="B39" s="3" t="s">
        <v>12</v>
      </c>
      <c r="C39" s="4">
        <f t="shared" ref="C39:S39" si="15">C40/12</f>
        <v>1730.8333333333333</v>
      </c>
      <c r="D39" s="4"/>
      <c r="E39" s="4">
        <f t="shared" si="15"/>
        <v>1805.1666666666667</v>
      </c>
      <c r="F39" s="4"/>
      <c r="G39" s="4">
        <f t="shared" si="15"/>
        <v>1882.8333333333333</v>
      </c>
      <c r="H39" s="4"/>
      <c r="I39" s="4">
        <f t="shared" si="15"/>
        <v>1963.9166666666667</v>
      </c>
      <c r="J39" s="4"/>
      <c r="K39" s="4">
        <f t="shared" si="15"/>
        <v>2048.5</v>
      </c>
      <c r="L39" s="4"/>
      <c r="M39" s="4">
        <f t="shared" si="15"/>
        <v>2136.5</v>
      </c>
      <c r="N39" s="4"/>
      <c r="O39" s="4">
        <f t="shared" si="15"/>
        <v>2228.3333333333335</v>
      </c>
      <c r="P39" s="4"/>
      <c r="Q39" s="4">
        <f t="shared" si="15"/>
        <v>2324.25</v>
      </c>
      <c r="R39" s="4"/>
      <c r="S39" s="4">
        <f t="shared" si="15"/>
        <v>2324.25</v>
      </c>
    </row>
    <row r="40" spans="1:19" hidden="1">
      <c r="B40" s="3" t="s">
        <v>13</v>
      </c>
      <c r="C40" s="5">
        <v>20770</v>
      </c>
      <c r="D40" s="5"/>
      <c r="E40" s="5">
        <v>21662</v>
      </c>
      <c r="F40" s="5"/>
      <c r="G40" s="5">
        <v>22594</v>
      </c>
      <c r="H40" s="5"/>
      <c r="I40" s="5">
        <v>23567</v>
      </c>
      <c r="J40" s="5"/>
      <c r="K40" s="5">
        <v>24582</v>
      </c>
      <c r="L40" s="5"/>
      <c r="M40" s="5">
        <v>25638</v>
      </c>
      <c r="N40" s="5"/>
      <c r="O40" s="5">
        <v>26740</v>
      </c>
      <c r="P40" s="5"/>
      <c r="Q40" s="5">
        <v>27891</v>
      </c>
      <c r="R40" s="5"/>
      <c r="S40" s="5">
        <v>27891</v>
      </c>
    </row>
    <row r="41" spans="1:19" hidden="1"/>
    <row r="42" spans="1:19" hidden="1">
      <c r="A42" s="1" t="s">
        <v>22</v>
      </c>
      <c r="B42" s="3" t="s">
        <v>11</v>
      </c>
      <c r="C42" s="4">
        <f t="shared" ref="C42:Q42" si="16">C44/2080</f>
        <v>10.626442307692308</v>
      </c>
      <c r="D42" s="4"/>
      <c r="E42" s="4">
        <f t="shared" si="16"/>
        <v>11.083653846153846</v>
      </c>
      <c r="F42" s="4"/>
      <c r="G42" s="4">
        <f t="shared" si="16"/>
        <v>11.559615384615384</v>
      </c>
      <c r="H42" s="4"/>
      <c r="I42" s="4">
        <f t="shared" si="16"/>
        <v>12.057692307692308</v>
      </c>
      <c r="J42" s="4"/>
      <c r="K42" s="4">
        <f t="shared" si="16"/>
        <v>12.576923076923077</v>
      </c>
      <c r="L42" s="4"/>
      <c r="M42" s="4">
        <f t="shared" si="16"/>
        <v>13.117307692307692</v>
      </c>
      <c r="N42" s="4"/>
      <c r="O42" s="4">
        <f t="shared" si="16"/>
        <v>13.680769230769231</v>
      </c>
      <c r="P42" s="4"/>
      <c r="Q42" s="4">
        <f t="shared" si="16"/>
        <v>14.269711538461538</v>
      </c>
      <c r="R42" s="4"/>
      <c r="S42" s="4">
        <f>S44/2080</f>
        <v>14.269711538461538</v>
      </c>
    </row>
    <row r="43" spans="1:19" hidden="1">
      <c r="B43" s="3" t="s">
        <v>12</v>
      </c>
      <c r="C43" s="4">
        <f t="shared" ref="C43:S43" si="17">C44/12</f>
        <v>1841.9166666666667</v>
      </c>
      <c r="D43" s="4"/>
      <c r="E43" s="4">
        <f t="shared" si="17"/>
        <v>1921.1666666666667</v>
      </c>
      <c r="F43" s="4"/>
      <c r="G43" s="4">
        <f t="shared" si="17"/>
        <v>2003.6666666666667</v>
      </c>
      <c r="H43" s="4"/>
      <c r="I43" s="4">
        <f t="shared" si="17"/>
        <v>2090</v>
      </c>
      <c r="J43" s="4"/>
      <c r="K43" s="4">
        <f t="shared" si="17"/>
        <v>2180</v>
      </c>
      <c r="L43" s="4"/>
      <c r="M43" s="4">
        <f t="shared" si="17"/>
        <v>2273.6666666666665</v>
      </c>
      <c r="N43" s="4"/>
      <c r="O43" s="4">
        <f t="shared" si="17"/>
        <v>2371.3333333333335</v>
      </c>
      <c r="P43" s="4"/>
      <c r="Q43" s="4">
        <f t="shared" si="17"/>
        <v>2473.4166666666665</v>
      </c>
      <c r="R43" s="4"/>
      <c r="S43" s="4">
        <f t="shared" si="17"/>
        <v>2473.4166666666665</v>
      </c>
    </row>
    <row r="44" spans="1:19" hidden="1">
      <c r="B44" s="3" t="s">
        <v>13</v>
      </c>
      <c r="C44" s="5">
        <v>22103</v>
      </c>
      <c r="D44" s="5"/>
      <c r="E44" s="5">
        <v>23054</v>
      </c>
      <c r="F44" s="5"/>
      <c r="G44" s="5">
        <v>24044</v>
      </c>
      <c r="H44" s="5"/>
      <c r="I44" s="5">
        <v>25080</v>
      </c>
      <c r="J44" s="5"/>
      <c r="K44" s="5">
        <v>26160</v>
      </c>
      <c r="L44" s="5"/>
      <c r="M44" s="5">
        <v>27284</v>
      </c>
      <c r="N44" s="5"/>
      <c r="O44" s="5">
        <v>28456</v>
      </c>
      <c r="P44" s="5"/>
      <c r="Q44" s="5">
        <v>29681</v>
      </c>
      <c r="R44" s="5"/>
      <c r="S44" s="5">
        <v>29681</v>
      </c>
    </row>
    <row r="45" spans="1:19" hidden="1"/>
    <row r="46" spans="1:19" hidden="1">
      <c r="A46" s="1" t="s">
        <v>23</v>
      </c>
      <c r="B46" s="3" t="s">
        <v>11</v>
      </c>
      <c r="C46" s="4">
        <f t="shared" ref="C46:Q46" si="18">C48/2080</f>
        <v>11.309134615384615</v>
      </c>
      <c r="D46" s="4"/>
      <c r="E46" s="4">
        <f t="shared" si="18"/>
        <v>11.794711538461538</v>
      </c>
      <c r="F46" s="4"/>
      <c r="G46" s="4">
        <f t="shared" si="18"/>
        <v>12.302403846153846</v>
      </c>
      <c r="H46" s="4"/>
      <c r="I46" s="4">
        <f t="shared" si="18"/>
        <v>12.83173076923077</v>
      </c>
      <c r="J46" s="4"/>
      <c r="K46" s="4">
        <f t="shared" si="18"/>
        <v>13.384134615384616</v>
      </c>
      <c r="L46" s="4"/>
      <c r="M46" s="4">
        <f t="shared" si="18"/>
        <v>13.959615384615384</v>
      </c>
      <c r="N46" s="4"/>
      <c r="O46" s="4">
        <f t="shared" si="18"/>
        <v>14.559615384615384</v>
      </c>
      <c r="P46" s="4"/>
      <c r="Q46" s="4">
        <f t="shared" si="18"/>
        <v>15.186057692307692</v>
      </c>
      <c r="R46" s="4"/>
      <c r="S46" s="4">
        <f>S48/2080</f>
        <v>15.186057692307692</v>
      </c>
    </row>
    <row r="47" spans="1:19" hidden="1">
      <c r="B47" s="3" t="s">
        <v>12</v>
      </c>
      <c r="C47" s="4">
        <f t="shared" ref="C47:S47" si="19">C48/12</f>
        <v>1960.25</v>
      </c>
      <c r="D47" s="4"/>
      <c r="E47" s="4">
        <f t="shared" si="19"/>
        <v>2044.4166666666667</v>
      </c>
      <c r="F47" s="4"/>
      <c r="G47" s="4">
        <f t="shared" si="19"/>
        <v>2132.4166666666665</v>
      </c>
      <c r="H47" s="4"/>
      <c r="I47" s="4">
        <f t="shared" si="19"/>
        <v>2224.1666666666665</v>
      </c>
      <c r="J47" s="4"/>
      <c r="K47" s="4">
        <f t="shared" si="19"/>
        <v>2319.9166666666665</v>
      </c>
      <c r="L47" s="4"/>
      <c r="M47" s="4">
        <f t="shared" si="19"/>
        <v>2419.6666666666665</v>
      </c>
      <c r="N47" s="4"/>
      <c r="O47" s="4">
        <f t="shared" si="19"/>
        <v>2523.6666666666665</v>
      </c>
      <c r="P47" s="4"/>
      <c r="Q47" s="4">
        <f t="shared" si="19"/>
        <v>2632.25</v>
      </c>
      <c r="R47" s="4"/>
      <c r="S47" s="4">
        <f t="shared" si="19"/>
        <v>2632.25</v>
      </c>
    </row>
    <row r="48" spans="1:19" hidden="1">
      <c r="B48" s="3" t="s">
        <v>13</v>
      </c>
      <c r="C48" s="5">
        <v>23523</v>
      </c>
      <c r="D48" s="5"/>
      <c r="E48" s="5">
        <v>24533</v>
      </c>
      <c r="F48" s="5"/>
      <c r="G48" s="5">
        <v>25589</v>
      </c>
      <c r="H48" s="5"/>
      <c r="I48" s="5">
        <v>26690</v>
      </c>
      <c r="J48" s="5"/>
      <c r="K48" s="5">
        <v>27839</v>
      </c>
      <c r="L48" s="5"/>
      <c r="M48" s="5">
        <v>29036</v>
      </c>
      <c r="N48" s="5"/>
      <c r="O48" s="5">
        <v>30284</v>
      </c>
      <c r="P48" s="5"/>
      <c r="Q48" s="5">
        <v>31587</v>
      </c>
      <c r="R48" s="5"/>
      <c r="S48" s="5">
        <v>31587</v>
      </c>
    </row>
    <row r="49" spans="1:19" hidden="1"/>
    <row r="50" spans="1:19" hidden="1">
      <c r="A50" s="1" t="s">
        <v>24</v>
      </c>
      <c r="B50" s="3" t="s">
        <v>11</v>
      </c>
      <c r="C50" s="4">
        <f t="shared" ref="C50:Q50" si="20">C52/2080</f>
        <v>12.034615384615385</v>
      </c>
      <c r="D50" s="4"/>
      <c r="E50" s="4">
        <f t="shared" si="20"/>
        <v>12.551923076923076</v>
      </c>
      <c r="F50" s="4"/>
      <c r="G50" s="4">
        <f t="shared" si="20"/>
        <v>13.091826923076923</v>
      </c>
      <c r="H50" s="4"/>
      <c r="I50" s="4">
        <f t="shared" si="20"/>
        <v>13.654807692307692</v>
      </c>
      <c r="J50" s="4"/>
      <c r="K50" s="4">
        <f t="shared" si="20"/>
        <v>14.243269230769231</v>
      </c>
      <c r="L50" s="4"/>
      <c r="M50" s="4">
        <f t="shared" si="20"/>
        <v>14.856249999999999</v>
      </c>
      <c r="N50" s="4"/>
      <c r="O50" s="4">
        <f t="shared" si="20"/>
        <v>15.49423076923077</v>
      </c>
      <c r="P50" s="4"/>
      <c r="Q50" s="4">
        <f t="shared" si="20"/>
        <v>16.161057692307693</v>
      </c>
      <c r="R50" s="4"/>
      <c r="S50" s="4">
        <f>S52/2080</f>
        <v>16.161057692307693</v>
      </c>
    </row>
    <row r="51" spans="1:19" hidden="1">
      <c r="B51" s="3" t="s">
        <v>12</v>
      </c>
      <c r="C51" s="4">
        <f t="shared" ref="C51:S51" si="21">C52/12</f>
        <v>2086</v>
      </c>
      <c r="D51" s="4"/>
      <c r="E51" s="4">
        <f t="shared" si="21"/>
        <v>2175.6666666666665</v>
      </c>
      <c r="F51" s="4"/>
      <c r="G51" s="4">
        <f t="shared" si="21"/>
        <v>2269.25</v>
      </c>
      <c r="H51" s="4"/>
      <c r="I51" s="4">
        <f t="shared" si="21"/>
        <v>2366.8333333333335</v>
      </c>
      <c r="J51" s="4"/>
      <c r="K51" s="4">
        <f t="shared" si="21"/>
        <v>2468.8333333333335</v>
      </c>
      <c r="L51" s="4"/>
      <c r="M51" s="4">
        <f t="shared" si="21"/>
        <v>2575.0833333333335</v>
      </c>
      <c r="N51" s="4"/>
      <c r="O51" s="4">
        <f t="shared" si="21"/>
        <v>2685.6666666666665</v>
      </c>
      <c r="P51" s="4"/>
      <c r="Q51" s="4">
        <f t="shared" si="21"/>
        <v>2801.25</v>
      </c>
      <c r="R51" s="4"/>
      <c r="S51" s="4">
        <f t="shared" si="21"/>
        <v>2801.25</v>
      </c>
    </row>
    <row r="52" spans="1:19" hidden="1">
      <c r="B52" s="3" t="s">
        <v>13</v>
      </c>
      <c r="C52" s="5">
        <v>25032</v>
      </c>
      <c r="D52" s="5"/>
      <c r="E52" s="5">
        <v>26108</v>
      </c>
      <c r="F52" s="5"/>
      <c r="G52" s="5">
        <v>27231</v>
      </c>
      <c r="H52" s="5"/>
      <c r="I52" s="5">
        <v>28402</v>
      </c>
      <c r="J52" s="5"/>
      <c r="K52" s="5">
        <v>29626</v>
      </c>
      <c r="L52" s="5"/>
      <c r="M52" s="5">
        <v>30901</v>
      </c>
      <c r="N52" s="5"/>
      <c r="O52" s="5">
        <v>32228</v>
      </c>
      <c r="P52" s="5"/>
      <c r="Q52" s="5">
        <v>33615</v>
      </c>
      <c r="R52" s="5"/>
      <c r="S52" s="5">
        <v>33615</v>
      </c>
    </row>
    <row r="53" spans="1:19" hidden="1"/>
    <row r="54" spans="1:19" hidden="1">
      <c r="A54" s="1" t="s">
        <v>25</v>
      </c>
      <c r="B54" s="3" t="s">
        <v>11</v>
      </c>
      <c r="C54" s="4">
        <f t="shared" ref="C54:Q54" si="22">C56/2080</f>
        <v>12.807692307692308</v>
      </c>
      <c r="D54" s="4"/>
      <c r="E54" s="4">
        <f t="shared" si="22"/>
        <v>13.357211538461538</v>
      </c>
      <c r="F54" s="4"/>
      <c r="G54" s="4">
        <f t="shared" si="22"/>
        <v>13.932692307692308</v>
      </c>
      <c r="H54" s="4"/>
      <c r="I54" s="4">
        <f t="shared" si="22"/>
        <v>14.532211538461539</v>
      </c>
      <c r="J54" s="4"/>
      <c r="K54" s="4">
        <f t="shared" si="22"/>
        <v>15.158173076923077</v>
      </c>
      <c r="L54" s="4"/>
      <c r="M54" s="4">
        <f t="shared" si="22"/>
        <v>15.809615384615384</v>
      </c>
      <c r="N54" s="4"/>
      <c r="O54" s="4">
        <f t="shared" si="22"/>
        <v>16.488942307692309</v>
      </c>
      <c r="P54" s="4"/>
      <c r="Q54" s="4">
        <f t="shared" si="22"/>
        <v>17.199038461538461</v>
      </c>
      <c r="R54" s="4"/>
      <c r="S54" s="4">
        <f>S56/2080</f>
        <v>17.199038461538461</v>
      </c>
    </row>
    <row r="55" spans="1:19" hidden="1">
      <c r="B55" s="3" t="s">
        <v>12</v>
      </c>
      <c r="C55" s="4">
        <f t="shared" ref="C55:S55" si="23">C56/12</f>
        <v>2220</v>
      </c>
      <c r="D55" s="4"/>
      <c r="E55" s="4">
        <f t="shared" si="23"/>
        <v>2315.25</v>
      </c>
      <c r="F55" s="4"/>
      <c r="G55" s="4">
        <f t="shared" si="23"/>
        <v>2415</v>
      </c>
      <c r="H55" s="4"/>
      <c r="I55" s="4">
        <f t="shared" si="23"/>
        <v>2518.9166666666665</v>
      </c>
      <c r="J55" s="4"/>
      <c r="K55" s="4">
        <f t="shared" si="23"/>
        <v>2627.4166666666665</v>
      </c>
      <c r="L55" s="4"/>
      <c r="M55" s="4">
        <f t="shared" si="23"/>
        <v>2740.3333333333335</v>
      </c>
      <c r="N55" s="4"/>
      <c r="O55" s="4">
        <f t="shared" si="23"/>
        <v>2858.0833333333335</v>
      </c>
      <c r="P55" s="4"/>
      <c r="Q55" s="4">
        <f t="shared" si="23"/>
        <v>2981.1666666666665</v>
      </c>
      <c r="R55" s="4"/>
      <c r="S55" s="4">
        <f t="shared" si="23"/>
        <v>2981.1666666666665</v>
      </c>
    </row>
    <row r="56" spans="1:19" hidden="1">
      <c r="B56" s="3" t="s">
        <v>13</v>
      </c>
      <c r="C56" s="5">
        <v>26640</v>
      </c>
      <c r="D56" s="5"/>
      <c r="E56" s="5">
        <v>27783</v>
      </c>
      <c r="F56" s="5"/>
      <c r="G56" s="5">
        <v>28980</v>
      </c>
      <c r="H56" s="5"/>
      <c r="I56" s="5">
        <v>30227</v>
      </c>
      <c r="J56" s="5"/>
      <c r="K56" s="5">
        <v>31529</v>
      </c>
      <c r="L56" s="5"/>
      <c r="M56" s="5">
        <v>32884</v>
      </c>
      <c r="N56" s="5"/>
      <c r="O56" s="5">
        <v>34297</v>
      </c>
      <c r="P56" s="5"/>
      <c r="Q56" s="5">
        <v>35774</v>
      </c>
      <c r="R56" s="5"/>
      <c r="S56" s="5">
        <v>35774</v>
      </c>
    </row>
    <row r="57" spans="1:19" hidden="1"/>
    <row r="58" spans="1:19" hidden="1">
      <c r="A58" s="1" t="s">
        <v>26</v>
      </c>
      <c r="B58" s="3" t="s">
        <v>11</v>
      </c>
      <c r="C58" s="4">
        <f t="shared" ref="C58:Q58" si="24">C60/2080</f>
        <v>13.629326923076922</v>
      </c>
      <c r="D58" s="4"/>
      <c r="E58" s="4">
        <f t="shared" si="24"/>
        <v>14.214903846153845</v>
      </c>
      <c r="F58" s="4"/>
      <c r="G58" s="4">
        <f t="shared" si="24"/>
        <v>14.826442307692307</v>
      </c>
      <c r="H58" s="4"/>
      <c r="I58" s="4">
        <f t="shared" si="24"/>
        <v>15.464903846153845</v>
      </c>
      <c r="J58" s="4"/>
      <c r="K58" s="4">
        <f t="shared" si="24"/>
        <v>16.130769230769232</v>
      </c>
      <c r="L58" s="4"/>
      <c r="M58" s="4">
        <f t="shared" si="24"/>
        <v>16.82451923076923</v>
      </c>
      <c r="N58" s="4"/>
      <c r="O58" s="4">
        <f t="shared" si="24"/>
        <v>17.547115384615385</v>
      </c>
      <c r="P58" s="4"/>
      <c r="Q58" s="4">
        <f t="shared" si="24"/>
        <v>18.302884615384617</v>
      </c>
      <c r="R58" s="4"/>
      <c r="S58" s="4">
        <f>S60/2080</f>
        <v>18.302884615384617</v>
      </c>
    </row>
    <row r="59" spans="1:19" hidden="1">
      <c r="B59" s="3" t="s">
        <v>12</v>
      </c>
      <c r="C59" s="4">
        <f t="shared" ref="C59:S59" si="25">C60/12</f>
        <v>2362.4166666666665</v>
      </c>
      <c r="D59" s="4"/>
      <c r="E59" s="4">
        <f t="shared" si="25"/>
        <v>2463.9166666666665</v>
      </c>
      <c r="F59" s="4"/>
      <c r="G59" s="4">
        <f t="shared" si="25"/>
        <v>2569.9166666666665</v>
      </c>
      <c r="H59" s="4"/>
      <c r="I59" s="4">
        <f t="shared" si="25"/>
        <v>2680.5833333333335</v>
      </c>
      <c r="J59" s="4"/>
      <c r="K59" s="4">
        <f t="shared" si="25"/>
        <v>2796</v>
      </c>
      <c r="L59" s="4"/>
      <c r="M59" s="4">
        <f t="shared" si="25"/>
        <v>2916.25</v>
      </c>
      <c r="N59" s="4"/>
      <c r="O59" s="4">
        <f t="shared" si="25"/>
        <v>3041.5</v>
      </c>
      <c r="P59" s="4"/>
      <c r="Q59" s="4">
        <f t="shared" si="25"/>
        <v>3172.5</v>
      </c>
      <c r="R59" s="4"/>
      <c r="S59" s="4">
        <f t="shared" si="25"/>
        <v>3172.5</v>
      </c>
    </row>
    <row r="60" spans="1:19" hidden="1">
      <c r="B60" s="3" t="s">
        <v>13</v>
      </c>
      <c r="C60" s="5">
        <v>28349</v>
      </c>
      <c r="D60" s="5"/>
      <c r="E60" s="5">
        <v>29567</v>
      </c>
      <c r="F60" s="5"/>
      <c r="G60" s="5">
        <v>30839</v>
      </c>
      <c r="H60" s="5"/>
      <c r="I60" s="5">
        <v>32167</v>
      </c>
      <c r="J60" s="5"/>
      <c r="K60" s="5">
        <v>33552</v>
      </c>
      <c r="L60" s="5"/>
      <c r="M60" s="5">
        <v>34995</v>
      </c>
      <c r="N60" s="5"/>
      <c r="O60" s="5">
        <v>36498</v>
      </c>
      <c r="P60" s="5"/>
      <c r="Q60" s="5">
        <v>38070</v>
      </c>
      <c r="R60" s="5"/>
      <c r="S60" s="5">
        <v>38070</v>
      </c>
    </row>
    <row r="61" spans="1:19" hidden="1"/>
    <row r="62" spans="1:19" hidden="1">
      <c r="A62" s="1" t="s">
        <v>27</v>
      </c>
      <c r="B62" s="3" t="s">
        <v>11</v>
      </c>
      <c r="C62" s="4">
        <f t="shared" ref="C62:Q62" si="26">C64/2080</f>
        <v>14.504326923076922</v>
      </c>
      <c r="D62" s="4"/>
      <c r="E62" s="4">
        <f t="shared" si="26"/>
        <v>15.127403846153847</v>
      </c>
      <c r="F62" s="4"/>
      <c r="G62" s="4">
        <f t="shared" si="26"/>
        <v>15.778846153846153</v>
      </c>
      <c r="H62" s="4"/>
      <c r="I62" s="4">
        <f t="shared" si="26"/>
        <v>16.457692307692309</v>
      </c>
      <c r="J62" s="4"/>
      <c r="K62" s="4">
        <f t="shared" si="26"/>
        <v>17.166826923076922</v>
      </c>
      <c r="L62" s="4"/>
      <c r="M62" s="4">
        <f t="shared" si="26"/>
        <v>17.904326923076923</v>
      </c>
      <c r="N62" s="4"/>
      <c r="O62" s="4">
        <f t="shared" si="26"/>
        <v>18.673557692307693</v>
      </c>
      <c r="P62" s="4"/>
      <c r="Q62" s="4">
        <f t="shared" si="26"/>
        <v>19.478365384615383</v>
      </c>
      <c r="R62" s="4"/>
      <c r="S62" s="4">
        <f>S64/2080</f>
        <v>19.478365384615383</v>
      </c>
    </row>
    <row r="63" spans="1:19" hidden="1">
      <c r="B63" s="3" t="s">
        <v>12</v>
      </c>
      <c r="C63" s="4">
        <f t="shared" ref="C63:S63" si="27">C64/12</f>
        <v>2514.0833333333335</v>
      </c>
      <c r="D63" s="4"/>
      <c r="E63" s="4">
        <f t="shared" si="27"/>
        <v>2622.0833333333335</v>
      </c>
      <c r="F63" s="4"/>
      <c r="G63" s="4">
        <f t="shared" si="27"/>
        <v>2735</v>
      </c>
      <c r="H63" s="4"/>
      <c r="I63" s="4">
        <f t="shared" si="27"/>
        <v>2852.6666666666665</v>
      </c>
      <c r="J63" s="4"/>
      <c r="K63" s="4">
        <f t="shared" si="27"/>
        <v>2975.5833333333335</v>
      </c>
      <c r="L63" s="4"/>
      <c r="M63" s="4">
        <f t="shared" si="27"/>
        <v>3103.4166666666665</v>
      </c>
      <c r="N63" s="4"/>
      <c r="O63" s="4">
        <f t="shared" si="27"/>
        <v>3236.75</v>
      </c>
      <c r="P63" s="4"/>
      <c r="Q63" s="4">
        <f t="shared" si="27"/>
        <v>3376.25</v>
      </c>
      <c r="R63" s="4"/>
      <c r="S63" s="4">
        <f t="shared" si="27"/>
        <v>3376.25</v>
      </c>
    </row>
    <row r="64" spans="1:19" hidden="1">
      <c r="B64" s="3" t="s">
        <v>13</v>
      </c>
      <c r="C64" s="5">
        <v>30169</v>
      </c>
      <c r="D64" s="5"/>
      <c r="E64" s="5">
        <v>31465</v>
      </c>
      <c r="F64" s="5"/>
      <c r="G64" s="5">
        <v>32820</v>
      </c>
      <c r="H64" s="5"/>
      <c r="I64" s="5">
        <v>34232</v>
      </c>
      <c r="J64" s="5"/>
      <c r="K64" s="5">
        <v>35707</v>
      </c>
      <c r="L64" s="5"/>
      <c r="M64" s="5">
        <v>37241</v>
      </c>
      <c r="N64" s="5"/>
      <c r="O64" s="5">
        <v>38841</v>
      </c>
      <c r="P64" s="5"/>
      <c r="Q64" s="5">
        <v>40515</v>
      </c>
      <c r="R64" s="5"/>
      <c r="S64" s="5">
        <v>40515</v>
      </c>
    </row>
    <row r="65" spans="1:19" hidden="1"/>
    <row r="66" spans="1:19" hidden="1"/>
    <row r="67" spans="1:19" hidden="1"/>
    <row r="68" spans="1:19" ht="12.75" hidden="1">
      <c r="A68" s="6" t="s">
        <v>28</v>
      </c>
      <c r="B68" s="36"/>
      <c r="C68" s="7"/>
      <c r="D68" s="7"/>
      <c r="E68" s="7"/>
      <c r="F68" s="7"/>
      <c r="G68" s="7"/>
      <c r="H68" s="7"/>
    </row>
    <row r="69" spans="1:19" hidden="1"/>
    <row r="70" spans="1:19" hidden="1"/>
    <row r="71" spans="1:19" hidden="1">
      <c r="C71" s="3" t="s">
        <v>2</v>
      </c>
      <c r="D71" s="3"/>
      <c r="E71" s="3" t="s">
        <v>3</v>
      </c>
      <c r="F71" s="3"/>
      <c r="G71" s="3" t="s">
        <v>4</v>
      </c>
      <c r="H71" s="3"/>
      <c r="I71" s="3" t="s">
        <v>5</v>
      </c>
      <c r="J71" s="3"/>
      <c r="K71" s="3" t="s">
        <v>6</v>
      </c>
      <c r="L71" s="3"/>
      <c r="M71" s="3" t="s">
        <v>7</v>
      </c>
      <c r="N71" s="3"/>
      <c r="O71" s="3" t="s">
        <v>8</v>
      </c>
      <c r="P71" s="3"/>
      <c r="Q71" s="3" t="s">
        <v>9</v>
      </c>
      <c r="R71" s="3"/>
      <c r="S71" s="3" t="s">
        <v>9</v>
      </c>
    </row>
    <row r="72" spans="1:19" hidden="1"/>
    <row r="73" spans="1:19" hidden="1">
      <c r="A73" s="1" t="s">
        <v>10</v>
      </c>
      <c r="B73" s="3" t="s">
        <v>11</v>
      </c>
      <c r="C73" s="4">
        <f t="shared" ref="C73:Q73" si="28">C75/2080</f>
        <v>6.4600961538461537</v>
      </c>
      <c r="D73" s="4"/>
      <c r="E73" s="4">
        <f t="shared" si="28"/>
        <v>6.7379807692307692</v>
      </c>
      <c r="F73" s="4"/>
      <c r="G73" s="4">
        <f t="shared" si="28"/>
        <v>7.0278846153846155</v>
      </c>
      <c r="H73" s="4"/>
      <c r="I73" s="4">
        <f t="shared" si="28"/>
        <v>7.3298076923076927</v>
      </c>
      <c r="J73" s="4"/>
      <c r="K73" s="4">
        <f t="shared" si="28"/>
        <v>7.6447115384615385</v>
      </c>
      <c r="L73" s="4"/>
      <c r="M73" s="4">
        <f t="shared" si="28"/>
        <v>7.9735576923076925</v>
      </c>
      <c r="N73" s="4"/>
      <c r="O73" s="4">
        <f t="shared" si="28"/>
        <v>8.3163461538461547</v>
      </c>
      <c r="P73" s="4"/>
      <c r="Q73" s="4">
        <f t="shared" si="28"/>
        <v>8.6745192307692314</v>
      </c>
      <c r="R73" s="4"/>
      <c r="S73" s="4">
        <f>S75/2080</f>
        <v>8.6745192307692314</v>
      </c>
    </row>
    <row r="74" spans="1:19" hidden="1">
      <c r="B74" s="3" t="s">
        <v>12</v>
      </c>
      <c r="C74" s="4">
        <f t="shared" ref="C74:S74" si="29">C75/12</f>
        <v>1119.75</v>
      </c>
      <c r="D74" s="4"/>
      <c r="E74" s="4">
        <f t="shared" si="29"/>
        <v>1167.9166666666667</v>
      </c>
      <c r="F74" s="4"/>
      <c r="G74" s="4">
        <f t="shared" si="29"/>
        <v>1218.1666666666667</v>
      </c>
      <c r="H74" s="4"/>
      <c r="I74" s="4">
        <f t="shared" si="29"/>
        <v>1270.5</v>
      </c>
      <c r="J74" s="4"/>
      <c r="K74" s="4">
        <f t="shared" si="29"/>
        <v>1325.0833333333333</v>
      </c>
      <c r="L74" s="4"/>
      <c r="M74" s="4">
        <f t="shared" si="29"/>
        <v>1382.0833333333333</v>
      </c>
      <c r="N74" s="4"/>
      <c r="O74" s="4">
        <f t="shared" si="29"/>
        <v>1441.5</v>
      </c>
      <c r="P74" s="4"/>
      <c r="Q74" s="4">
        <f t="shared" si="29"/>
        <v>1503.5833333333333</v>
      </c>
      <c r="R74" s="4"/>
      <c r="S74" s="4">
        <f t="shared" si="29"/>
        <v>1503.5833333333333</v>
      </c>
    </row>
    <row r="75" spans="1:19" hidden="1">
      <c r="B75" s="3" t="s">
        <v>13</v>
      </c>
      <c r="C75" s="5">
        <f t="shared" ref="C75:Q75" si="30">ROUND(C12*1,0)</f>
        <v>13437</v>
      </c>
      <c r="D75" s="5"/>
      <c r="E75" s="5">
        <f t="shared" si="30"/>
        <v>14015</v>
      </c>
      <c r="F75" s="5"/>
      <c r="G75" s="5">
        <f t="shared" si="30"/>
        <v>14618</v>
      </c>
      <c r="H75" s="5"/>
      <c r="I75" s="5">
        <f t="shared" si="30"/>
        <v>15246</v>
      </c>
      <c r="J75" s="5"/>
      <c r="K75" s="5">
        <f t="shared" si="30"/>
        <v>15901</v>
      </c>
      <c r="L75" s="5"/>
      <c r="M75" s="5">
        <f t="shared" si="30"/>
        <v>16585</v>
      </c>
      <c r="N75" s="5"/>
      <c r="O75" s="5">
        <f t="shared" si="30"/>
        <v>17298</v>
      </c>
      <c r="P75" s="5"/>
      <c r="Q75" s="5">
        <f t="shared" si="30"/>
        <v>18043</v>
      </c>
      <c r="R75" s="5"/>
      <c r="S75" s="5">
        <f>ROUND(S12*1,0)</f>
        <v>18043</v>
      </c>
    </row>
    <row r="76" spans="1:19" hidden="1"/>
    <row r="77" spans="1:19" hidden="1">
      <c r="A77" s="1" t="s">
        <v>14</v>
      </c>
      <c r="B77" s="3" t="s">
        <v>11</v>
      </c>
      <c r="C77" s="4">
        <f t="shared" ref="C77:Q77" si="31">C79/2080</f>
        <v>6.8745192307692307</v>
      </c>
      <c r="D77" s="4"/>
      <c r="E77" s="4">
        <f t="shared" si="31"/>
        <v>7.1701923076923073</v>
      </c>
      <c r="F77" s="4"/>
      <c r="G77" s="4">
        <f t="shared" si="31"/>
        <v>7.478365384615385</v>
      </c>
      <c r="H77" s="4"/>
      <c r="I77" s="4">
        <f t="shared" si="31"/>
        <v>7.8</v>
      </c>
      <c r="J77" s="4"/>
      <c r="K77" s="4">
        <f t="shared" si="31"/>
        <v>8.136057692307693</v>
      </c>
      <c r="L77" s="4"/>
      <c r="M77" s="4">
        <f t="shared" si="31"/>
        <v>8.4855769230769234</v>
      </c>
      <c r="N77" s="4"/>
      <c r="O77" s="4">
        <f t="shared" si="31"/>
        <v>8.850480769230769</v>
      </c>
      <c r="P77" s="4"/>
      <c r="Q77" s="4">
        <f t="shared" si="31"/>
        <v>9.2317307692307686</v>
      </c>
      <c r="R77" s="4"/>
      <c r="S77" s="4">
        <f>S79/2080</f>
        <v>9.2317307692307686</v>
      </c>
    </row>
    <row r="78" spans="1:19" hidden="1">
      <c r="B78" s="3" t="s">
        <v>12</v>
      </c>
      <c r="C78" s="4">
        <f t="shared" ref="C78:S78" si="32">C79/12</f>
        <v>1191.5833333333333</v>
      </c>
      <c r="D78" s="4"/>
      <c r="E78" s="4">
        <f t="shared" si="32"/>
        <v>1242.8333333333333</v>
      </c>
      <c r="F78" s="4"/>
      <c r="G78" s="4">
        <f t="shared" si="32"/>
        <v>1296.25</v>
      </c>
      <c r="H78" s="4"/>
      <c r="I78" s="4">
        <f t="shared" si="32"/>
        <v>1352</v>
      </c>
      <c r="J78" s="4"/>
      <c r="K78" s="4">
        <f t="shared" si="32"/>
        <v>1410.25</v>
      </c>
      <c r="L78" s="4"/>
      <c r="M78" s="4">
        <f t="shared" si="32"/>
        <v>1470.8333333333333</v>
      </c>
      <c r="N78" s="4"/>
      <c r="O78" s="4">
        <f t="shared" si="32"/>
        <v>1534.0833333333333</v>
      </c>
      <c r="P78" s="4"/>
      <c r="Q78" s="4">
        <f t="shared" si="32"/>
        <v>1600.1666666666667</v>
      </c>
      <c r="R78" s="4"/>
      <c r="S78" s="4">
        <f t="shared" si="32"/>
        <v>1600.1666666666667</v>
      </c>
    </row>
    <row r="79" spans="1:19" hidden="1">
      <c r="B79" s="3" t="s">
        <v>13</v>
      </c>
      <c r="C79" s="5">
        <f t="shared" ref="C79:Q79" si="33">ROUND(C16*1,0)</f>
        <v>14299</v>
      </c>
      <c r="D79" s="5"/>
      <c r="E79" s="5">
        <f t="shared" si="33"/>
        <v>14914</v>
      </c>
      <c r="F79" s="5"/>
      <c r="G79" s="5">
        <f t="shared" si="33"/>
        <v>15555</v>
      </c>
      <c r="H79" s="5"/>
      <c r="I79" s="5">
        <f t="shared" si="33"/>
        <v>16224</v>
      </c>
      <c r="J79" s="5"/>
      <c r="K79" s="5">
        <f t="shared" si="33"/>
        <v>16923</v>
      </c>
      <c r="L79" s="5"/>
      <c r="M79" s="5">
        <f t="shared" si="33"/>
        <v>17650</v>
      </c>
      <c r="N79" s="5"/>
      <c r="O79" s="5">
        <f t="shared" si="33"/>
        <v>18409</v>
      </c>
      <c r="P79" s="5"/>
      <c r="Q79" s="5">
        <f t="shared" si="33"/>
        <v>19202</v>
      </c>
      <c r="R79" s="5"/>
      <c r="S79" s="5">
        <f>ROUND(S16*1,0)</f>
        <v>19202</v>
      </c>
    </row>
    <row r="80" spans="1:19" hidden="1"/>
    <row r="81" spans="1:19" hidden="1">
      <c r="A81" s="1" t="s">
        <v>15</v>
      </c>
      <c r="B81" s="3" t="s">
        <v>11</v>
      </c>
      <c r="C81" s="4">
        <f t="shared" ref="C81:Q81" si="34">C83/2080</f>
        <v>7.3163461538461538</v>
      </c>
      <c r="D81" s="4"/>
      <c r="E81" s="4">
        <f t="shared" si="34"/>
        <v>7.6307692307692312</v>
      </c>
      <c r="F81" s="4"/>
      <c r="G81" s="4">
        <f t="shared" si="34"/>
        <v>7.9586538461538465</v>
      </c>
      <c r="H81" s="4"/>
      <c r="I81" s="4">
        <f t="shared" si="34"/>
        <v>8.3004807692307701</v>
      </c>
      <c r="J81" s="4"/>
      <c r="K81" s="4">
        <f t="shared" si="34"/>
        <v>8.657692307692308</v>
      </c>
      <c r="L81" s="4"/>
      <c r="M81" s="4">
        <f t="shared" si="34"/>
        <v>9.029807692307692</v>
      </c>
      <c r="N81" s="4"/>
      <c r="O81" s="4">
        <f t="shared" si="34"/>
        <v>9.4187499999999993</v>
      </c>
      <c r="P81" s="4"/>
      <c r="Q81" s="4">
        <f t="shared" si="34"/>
        <v>9.8240384615384624</v>
      </c>
      <c r="R81" s="4"/>
      <c r="S81" s="4">
        <f>S83/2080</f>
        <v>9.8240384615384624</v>
      </c>
    </row>
    <row r="82" spans="1:19" hidden="1">
      <c r="B82" s="3" t="s">
        <v>12</v>
      </c>
      <c r="C82" s="4">
        <f t="shared" ref="C82:S82" si="35">C83/12</f>
        <v>1268.1666666666667</v>
      </c>
      <c r="D82" s="4"/>
      <c r="E82" s="4">
        <f t="shared" si="35"/>
        <v>1322.6666666666667</v>
      </c>
      <c r="F82" s="4"/>
      <c r="G82" s="4">
        <f t="shared" si="35"/>
        <v>1379.5</v>
      </c>
      <c r="H82" s="4"/>
      <c r="I82" s="4">
        <f t="shared" si="35"/>
        <v>1438.75</v>
      </c>
      <c r="J82" s="4"/>
      <c r="K82" s="4">
        <f t="shared" si="35"/>
        <v>1500.6666666666667</v>
      </c>
      <c r="L82" s="4"/>
      <c r="M82" s="4">
        <f t="shared" si="35"/>
        <v>1565.1666666666667</v>
      </c>
      <c r="N82" s="4"/>
      <c r="O82" s="4">
        <f t="shared" si="35"/>
        <v>1632.5833333333333</v>
      </c>
      <c r="P82" s="4"/>
      <c r="Q82" s="4">
        <f t="shared" si="35"/>
        <v>1702.8333333333333</v>
      </c>
      <c r="R82" s="4"/>
      <c r="S82" s="4">
        <f t="shared" si="35"/>
        <v>1702.8333333333333</v>
      </c>
    </row>
    <row r="83" spans="1:19" hidden="1">
      <c r="B83" s="3" t="s">
        <v>13</v>
      </c>
      <c r="C83" s="5">
        <f t="shared" ref="C83:Q83" si="36">ROUND(C20*1,0)</f>
        <v>15218</v>
      </c>
      <c r="D83" s="5"/>
      <c r="E83" s="5">
        <f t="shared" si="36"/>
        <v>15872</v>
      </c>
      <c r="F83" s="5"/>
      <c r="G83" s="5">
        <f t="shared" si="36"/>
        <v>16554</v>
      </c>
      <c r="H83" s="5"/>
      <c r="I83" s="5">
        <f t="shared" si="36"/>
        <v>17265</v>
      </c>
      <c r="J83" s="5"/>
      <c r="K83" s="5">
        <f t="shared" si="36"/>
        <v>18008</v>
      </c>
      <c r="L83" s="5"/>
      <c r="M83" s="5">
        <f t="shared" si="36"/>
        <v>18782</v>
      </c>
      <c r="N83" s="5"/>
      <c r="O83" s="5">
        <f t="shared" si="36"/>
        <v>19591</v>
      </c>
      <c r="P83" s="5"/>
      <c r="Q83" s="5">
        <f t="shared" si="36"/>
        <v>20434</v>
      </c>
      <c r="R83" s="5"/>
      <c r="S83" s="5">
        <f>ROUND(S20*1,0)</f>
        <v>20434</v>
      </c>
    </row>
    <row r="84" spans="1:19" hidden="1"/>
    <row r="85" spans="1:19" hidden="1">
      <c r="A85" s="1" t="s">
        <v>16</v>
      </c>
      <c r="B85" s="3" t="s">
        <v>11</v>
      </c>
      <c r="C85" s="4">
        <f t="shared" ref="C85:Q85" si="37">C87/2080</f>
        <v>7.7860576923076925</v>
      </c>
      <c r="D85" s="4"/>
      <c r="E85" s="4">
        <f t="shared" si="37"/>
        <v>8.1206730769230777</v>
      </c>
      <c r="F85" s="4"/>
      <c r="G85" s="4">
        <f t="shared" si="37"/>
        <v>8.4692307692307693</v>
      </c>
      <c r="H85" s="4"/>
      <c r="I85" s="4">
        <f t="shared" si="37"/>
        <v>8.8336538461538456</v>
      </c>
      <c r="J85" s="4"/>
      <c r="K85" s="4">
        <f t="shared" si="37"/>
        <v>9.2139423076923084</v>
      </c>
      <c r="L85" s="4"/>
      <c r="M85" s="4">
        <f t="shared" si="37"/>
        <v>9.610096153846154</v>
      </c>
      <c r="N85" s="4"/>
      <c r="O85" s="4">
        <f t="shared" si="37"/>
        <v>10.023557692307692</v>
      </c>
      <c r="P85" s="4"/>
      <c r="Q85" s="4">
        <f t="shared" si="37"/>
        <v>10.454807692307693</v>
      </c>
      <c r="R85" s="4"/>
      <c r="S85" s="4">
        <f>S87/2080</f>
        <v>10.454807692307693</v>
      </c>
    </row>
    <row r="86" spans="1:19" hidden="1">
      <c r="B86" s="3" t="s">
        <v>12</v>
      </c>
      <c r="C86" s="4">
        <f t="shared" ref="C86:S86" si="38">C87/12</f>
        <v>1349.5833333333333</v>
      </c>
      <c r="D86" s="4"/>
      <c r="E86" s="4">
        <f t="shared" si="38"/>
        <v>1407.5833333333333</v>
      </c>
      <c r="F86" s="4"/>
      <c r="G86" s="4">
        <f t="shared" si="38"/>
        <v>1468</v>
      </c>
      <c r="H86" s="4"/>
      <c r="I86" s="4">
        <f t="shared" si="38"/>
        <v>1531.1666666666667</v>
      </c>
      <c r="J86" s="4"/>
      <c r="K86" s="4">
        <f t="shared" si="38"/>
        <v>1597.0833333333333</v>
      </c>
      <c r="L86" s="4"/>
      <c r="M86" s="4">
        <f t="shared" si="38"/>
        <v>1665.75</v>
      </c>
      <c r="N86" s="4"/>
      <c r="O86" s="4">
        <f t="shared" si="38"/>
        <v>1737.4166666666667</v>
      </c>
      <c r="P86" s="4"/>
      <c r="Q86" s="4">
        <f t="shared" si="38"/>
        <v>1812.1666666666667</v>
      </c>
      <c r="R86" s="4"/>
      <c r="S86" s="4">
        <f t="shared" si="38"/>
        <v>1812.1666666666667</v>
      </c>
    </row>
    <row r="87" spans="1:19" hidden="1">
      <c r="B87" s="3" t="s">
        <v>13</v>
      </c>
      <c r="C87" s="5">
        <f t="shared" ref="C87:Q87" si="39">ROUND(C24*1,0)</f>
        <v>16195</v>
      </c>
      <c r="D87" s="5"/>
      <c r="E87" s="5">
        <f t="shared" si="39"/>
        <v>16891</v>
      </c>
      <c r="F87" s="5"/>
      <c r="G87" s="5">
        <f t="shared" si="39"/>
        <v>17616</v>
      </c>
      <c r="H87" s="5"/>
      <c r="I87" s="5">
        <f t="shared" si="39"/>
        <v>18374</v>
      </c>
      <c r="J87" s="5"/>
      <c r="K87" s="5">
        <f t="shared" si="39"/>
        <v>19165</v>
      </c>
      <c r="L87" s="5"/>
      <c r="M87" s="5">
        <f t="shared" si="39"/>
        <v>19989</v>
      </c>
      <c r="N87" s="5"/>
      <c r="O87" s="5">
        <f t="shared" si="39"/>
        <v>20849</v>
      </c>
      <c r="P87" s="5"/>
      <c r="Q87" s="5">
        <f t="shared" si="39"/>
        <v>21746</v>
      </c>
      <c r="R87" s="5"/>
      <c r="S87" s="5">
        <f>ROUND(S24*1,0)</f>
        <v>21746</v>
      </c>
    </row>
    <row r="88" spans="1:19" hidden="1"/>
    <row r="89" spans="1:19" hidden="1">
      <c r="A89" s="1" t="s">
        <v>17</v>
      </c>
      <c r="B89" s="3" t="s">
        <v>11</v>
      </c>
      <c r="C89" s="4">
        <f t="shared" ref="C89:Q89" si="40">C91/2080</f>
        <v>8.2855769230769223</v>
      </c>
      <c r="D89" s="4"/>
      <c r="E89" s="4">
        <f t="shared" si="40"/>
        <v>8.6418269230769234</v>
      </c>
      <c r="F89" s="4"/>
      <c r="G89" s="4">
        <f t="shared" si="40"/>
        <v>9.0129807692307686</v>
      </c>
      <c r="H89" s="4"/>
      <c r="I89" s="4">
        <f t="shared" si="40"/>
        <v>9.3961538461538456</v>
      </c>
      <c r="J89" s="4"/>
      <c r="K89" s="4">
        <f t="shared" si="40"/>
        <v>9.805769230769231</v>
      </c>
      <c r="L89" s="4"/>
      <c r="M89" s="4">
        <f t="shared" si="40"/>
        <v>10.226923076923077</v>
      </c>
      <c r="N89" s="4"/>
      <c r="O89" s="4">
        <f t="shared" si="40"/>
        <v>10.666826923076924</v>
      </c>
      <c r="P89" s="4"/>
      <c r="Q89" s="4">
        <f t="shared" si="40"/>
        <v>11.125961538461539</v>
      </c>
      <c r="R89" s="4"/>
      <c r="S89" s="4">
        <f>S91/2080</f>
        <v>11.125961538461539</v>
      </c>
    </row>
    <row r="90" spans="1:19" hidden="1">
      <c r="A90" s="1" t="s">
        <v>18</v>
      </c>
      <c r="B90" s="3" t="s">
        <v>12</v>
      </c>
      <c r="C90" s="4">
        <f t="shared" ref="C90:S90" si="41">C91/12</f>
        <v>1436.1666666666667</v>
      </c>
      <c r="D90" s="4"/>
      <c r="E90" s="4">
        <f t="shared" si="41"/>
        <v>1497.9166666666667</v>
      </c>
      <c r="F90" s="4"/>
      <c r="G90" s="4">
        <f t="shared" si="41"/>
        <v>1562.25</v>
      </c>
      <c r="H90" s="4"/>
      <c r="I90" s="4">
        <f t="shared" si="41"/>
        <v>1628.6666666666667</v>
      </c>
      <c r="J90" s="4"/>
      <c r="K90" s="4">
        <f t="shared" si="41"/>
        <v>1699.6666666666667</v>
      </c>
      <c r="L90" s="4"/>
      <c r="M90" s="4">
        <f t="shared" si="41"/>
        <v>1772.6666666666667</v>
      </c>
      <c r="N90" s="4"/>
      <c r="O90" s="4">
        <f t="shared" si="41"/>
        <v>1848.9166666666667</v>
      </c>
      <c r="P90" s="4"/>
      <c r="Q90" s="4">
        <f t="shared" si="41"/>
        <v>1928.5</v>
      </c>
      <c r="R90" s="4"/>
      <c r="S90" s="4">
        <f t="shared" si="41"/>
        <v>1928.5</v>
      </c>
    </row>
    <row r="91" spans="1:19" hidden="1">
      <c r="A91" s="1" t="s">
        <v>18</v>
      </c>
      <c r="B91" s="3" t="s">
        <v>13</v>
      </c>
      <c r="C91" s="5">
        <f t="shared" ref="C91:Q91" si="42">ROUND(C28*1,0)</f>
        <v>17234</v>
      </c>
      <c r="D91" s="5"/>
      <c r="E91" s="5">
        <f t="shared" si="42"/>
        <v>17975</v>
      </c>
      <c r="F91" s="5"/>
      <c r="G91" s="5">
        <f t="shared" si="42"/>
        <v>18747</v>
      </c>
      <c r="H91" s="5"/>
      <c r="I91" s="5">
        <f t="shared" si="42"/>
        <v>19544</v>
      </c>
      <c r="J91" s="5"/>
      <c r="K91" s="5">
        <f t="shared" si="42"/>
        <v>20396</v>
      </c>
      <c r="L91" s="5"/>
      <c r="M91" s="5">
        <f t="shared" si="42"/>
        <v>21272</v>
      </c>
      <c r="N91" s="5"/>
      <c r="O91" s="5">
        <f t="shared" si="42"/>
        <v>22187</v>
      </c>
      <c r="P91" s="5"/>
      <c r="Q91" s="5">
        <f t="shared" si="42"/>
        <v>23142</v>
      </c>
      <c r="R91" s="5"/>
      <c r="S91" s="5">
        <f>ROUND(S28*1,0)</f>
        <v>23142</v>
      </c>
    </row>
    <row r="92" spans="1:19" hidden="1"/>
    <row r="93" spans="1:19" hidden="1">
      <c r="A93" s="1" t="s">
        <v>19</v>
      </c>
      <c r="B93" s="3" t="s">
        <v>11</v>
      </c>
      <c r="C93" s="4">
        <f t="shared" ref="C93:Q93" si="43">C95/2080</f>
        <v>8.8173076923076916</v>
      </c>
      <c r="D93" s="4"/>
      <c r="E93" s="4">
        <f t="shared" si="43"/>
        <v>9.1961538461538463</v>
      </c>
      <c r="F93" s="4"/>
      <c r="G93" s="4">
        <f t="shared" si="43"/>
        <v>9.5913461538461533</v>
      </c>
      <c r="H93" s="4"/>
      <c r="I93" s="4">
        <f t="shared" si="43"/>
        <v>10.004326923076922</v>
      </c>
      <c r="J93" s="4"/>
      <c r="K93" s="4">
        <f t="shared" si="43"/>
        <v>10.435096153846153</v>
      </c>
      <c r="L93" s="4"/>
      <c r="M93" s="4">
        <f t="shared" si="43"/>
        <v>10.883653846153846</v>
      </c>
      <c r="N93" s="4"/>
      <c r="O93" s="4">
        <f t="shared" si="43"/>
        <v>11.351442307692308</v>
      </c>
      <c r="P93" s="4"/>
      <c r="Q93" s="4">
        <f t="shared" si="43"/>
        <v>11.839903846153845</v>
      </c>
      <c r="R93" s="4"/>
      <c r="S93" s="4">
        <f>S95/2080</f>
        <v>11.839903846153845</v>
      </c>
    </row>
    <row r="94" spans="1:19" hidden="1">
      <c r="B94" s="3" t="s">
        <v>12</v>
      </c>
      <c r="C94" s="4">
        <f t="shared" ref="C94:S94" si="44">C95/12</f>
        <v>1528.3333333333333</v>
      </c>
      <c r="D94" s="4"/>
      <c r="E94" s="4">
        <f t="shared" si="44"/>
        <v>1594</v>
      </c>
      <c r="F94" s="4"/>
      <c r="G94" s="4">
        <f t="shared" si="44"/>
        <v>1662.5</v>
      </c>
      <c r="H94" s="4"/>
      <c r="I94" s="4">
        <f t="shared" si="44"/>
        <v>1734.0833333333333</v>
      </c>
      <c r="J94" s="4"/>
      <c r="K94" s="4">
        <f t="shared" si="44"/>
        <v>1808.75</v>
      </c>
      <c r="L94" s="4"/>
      <c r="M94" s="4">
        <f t="shared" si="44"/>
        <v>1886.5</v>
      </c>
      <c r="N94" s="4"/>
      <c r="O94" s="4">
        <f t="shared" si="44"/>
        <v>1967.5833333333333</v>
      </c>
      <c r="P94" s="4"/>
      <c r="Q94" s="4">
        <f t="shared" si="44"/>
        <v>2052.25</v>
      </c>
      <c r="R94" s="4"/>
      <c r="S94" s="4">
        <f t="shared" si="44"/>
        <v>2052.25</v>
      </c>
    </row>
    <row r="95" spans="1:19" hidden="1">
      <c r="B95" s="3" t="s">
        <v>13</v>
      </c>
      <c r="C95" s="5">
        <f t="shared" ref="C95:Q95" si="45">ROUND(C32*1,0)</f>
        <v>18340</v>
      </c>
      <c r="D95" s="5"/>
      <c r="E95" s="5">
        <f t="shared" si="45"/>
        <v>19128</v>
      </c>
      <c r="F95" s="5"/>
      <c r="G95" s="5">
        <f t="shared" si="45"/>
        <v>19950</v>
      </c>
      <c r="H95" s="5"/>
      <c r="I95" s="5">
        <f t="shared" si="45"/>
        <v>20809</v>
      </c>
      <c r="J95" s="5"/>
      <c r="K95" s="5">
        <f t="shared" si="45"/>
        <v>21705</v>
      </c>
      <c r="L95" s="5"/>
      <c r="M95" s="5">
        <f t="shared" si="45"/>
        <v>22638</v>
      </c>
      <c r="N95" s="5"/>
      <c r="O95" s="5">
        <f t="shared" si="45"/>
        <v>23611</v>
      </c>
      <c r="P95" s="5"/>
      <c r="Q95" s="5">
        <f t="shared" si="45"/>
        <v>24627</v>
      </c>
      <c r="R95" s="5"/>
      <c r="S95" s="5">
        <f>ROUND(S32*1,0)</f>
        <v>24627</v>
      </c>
    </row>
    <row r="96" spans="1:19" hidden="1"/>
    <row r="97" spans="1:19" hidden="1">
      <c r="A97" s="1" t="s">
        <v>20</v>
      </c>
      <c r="B97" s="3" t="s">
        <v>11</v>
      </c>
      <c r="C97" s="4">
        <f t="shared" ref="C97:Q97" si="46">C99/2080</f>
        <v>9.383173076923077</v>
      </c>
      <c r="D97" s="4"/>
      <c r="E97" s="4">
        <f t="shared" si="46"/>
        <v>9.786538461538461</v>
      </c>
      <c r="F97" s="4"/>
      <c r="G97" s="4">
        <f t="shared" si="46"/>
        <v>10.207211538461538</v>
      </c>
      <c r="H97" s="4"/>
      <c r="I97" s="4">
        <f t="shared" si="46"/>
        <v>10.646153846153846</v>
      </c>
      <c r="J97" s="4"/>
      <c r="K97" s="4">
        <f t="shared" si="46"/>
        <v>11.105288461538462</v>
      </c>
      <c r="L97" s="4"/>
      <c r="M97" s="4">
        <f t="shared" si="46"/>
        <v>11.582211538461538</v>
      </c>
      <c r="N97" s="4"/>
      <c r="O97" s="4">
        <f t="shared" si="46"/>
        <v>12.080769230769231</v>
      </c>
      <c r="P97" s="4"/>
      <c r="Q97" s="4">
        <f t="shared" si="46"/>
        <v>12.600480769230769</v>
      </c>
      <c r="R97" s="4"/>
      <c r="S97" s="4">
        <f>S99/2080</f>
        <v>12.600480769230769</v>
      </c>
    </row>
    <row r="98" spans="1:19" hidden="1">
      <c r="B98" s="3" t="s">
        <v>12</v>
      </c>
      <c r="C98" s="4">
        <f t="shared" ref="C98:S98" si="47">C99/12</f>
        <v>1626.4166666666667</v>
      </c>
      <c r="D98" s="4"/>
      <c r="E98" s="4">
        <f t="shared" si="47"/>
        <v>1696.3333333333333</v>
      </c>
      <c r="F98" s="4"/>
      <c r="G98" s="4">
        <f t="shared" si="47"/>
        <v>1769.25</v>
      </c>
      <c r="H98" s="4"/>
      <c r="I98" s="4">
        <f t="shared" si="47"/>
        <v>1845.3333333333333</v>
      </c>
      <c r="J98" s="4"/>
      <c r="K98" s="4">
        <f t="shared" si="47"/>
        <v>1924.9166666666667</v>
      </c>
      <c r="L98" s="4"/>
      <c r="M98" s="4">
        <f t="shared" si="47"/>
        <v>2007.5833333333333</v>
      </c>
      <c r="N98" s="4"/>
      <c r="O98" s="4">
        <f t="shared" si="47"/>
        <v>2094</v>
      </c>
      <c r="P98" s="4"/>
      <c r="Q98" s="4">
        <f t="shared" si="47"/>
        <v>2184.0833333333335</v>
      </c>
      <c r="R98" s="4"/>
      <c r="S98" s="4">
        <f t="shared" si="47"/>
        <v>2184.0833333333335</v>
      </c>
    </row>
    <row r="99" spans="1:19" hidden="1">
      <c r="B99" s="3" t="s">
        <v>13</v>
      </c>
      <c r="C99" s="5">
        <f t="shared" ref="C99:Q99" si="48">ROUND(C36*1,0)</f>
        <v>19517</v>
      </c>
      <c r="D99" s="5"/>
      <c r="E99" s="5">
        <f t="shared" si="48"/>
        <v>20356</v>
      </c>
      <c r="F99" s="5"/>
      <c r="G99" s="5">
        <f t="shared" si="48"/>
        <v>21231</v>
      </c>
      <c r="H99" s="5"/>
      <c r="I99" s="5">
        <f t="shared" si="48"/>
        <v>22144</v>
      </c>
      <c r="J99" s="5"/>
      <c r="K99" s="5">
        <f t="shared" si="48"/>
        <v>23099</v>
      </c>
      <c r="L99" s="5"/>
      <c r="M99" s="5">
        <f t="shared" si="48"/>
        <v>24091</v>
      </c>
      <c r="N99" s="5"/>
      <c r="O99" s="5">
        <f t="shared" si="48"/>
        <v>25128</v>
      </c>
      <c r="P99" s="5"/>
      <c r="Q99" s="5">
        <f t="shared" si="48"/>
        <v>26209</v>
      </c>
      <c r="R99" s="5"/>
      <c r="S99" s="5">
        <f>ROUND(S36*1,0)</f>
        <v>26209</v>
      </c>
    </row>
    <row r="100" spans="1:19" hidden="1"/>
    <row r="101" spans="1:19" hidden="1">
      <c r="A101" s="1" t="s">
        <v>21</v>
      </c>
      <c r="B101" s="3" t="s">
        <v>11</v>
      </c>
      <c r="C101" s="4">
        <f t="shared" ref="C101:Q101" si="49">C103/2080</f>
        <v>9.9855769230769234</v>
      </c>
      <c r="D101" s="4"/>
      <c r="E101" s="4">
        <f t="shared" si="49"/>
        <v>10.414423076923077</v>
      </c>
      <c r="F101" s="4"/>
      <c r="G101" s="4">
        <f t="shared" si="49"/>
        <v>10.862500000000001</v>
      </c>
      <c r="H101" s="4"/>
      <c r="I101" s="4">
        <f t="shared" si="49"/>
        <v>11.330288461538462</v>
      </c>
      <c r="J101" s="4"/>
      <c r="K101" s="4">
        <f t="shared" si="49"/>
        <v>11.81826923076923</v>
      </c>
      <c r="L101" s="4"/>
      <c r="M101" s="4">
        <f t="shared" si="49"/>
        <v>12.325961538461538</v>
      </c>
      <c r="N101" s="4"/>
      <c r="O101" s="4">
        <f t="shared" si="49"/>
        <v>12.85576923076923</v>
      </c>
      <c r="P101" s="4"/>
      <c r="Q101" s="4">
        <f t="shared" si="49"/>
        <v>13.409134615384616</v>
      </c>
      <c r="R101" s="4"/>
      <c r="S101" s="4">
        <f>S103/2080</f>
        <v>13.409134615384616</v>
      </c>
    </row>
    <row r="102" spans="1:19" hidden="1">
      <c r="B102" s="3" t="s">
        <v>12</v>
      </c>
      <c r="C102" s="4">
        <f t="shared" ref="C102:S102" si="50">C103/12</f>
        <v>1730.8333333333333</v>
      </c>
      <c r="D102" s="4"/>
      <c r="E102" s="4">
        <f t="shared" si="50"/>
        <v>1805.1666666666667</v>
      </c>
      <c r="F102" s="4"/>
      <c r="G102" s="4">
        <f t="shared" si="50"/>
        <v>1882.8333333333333</v>
      </c>
      <c r="H102" s="4"/>
      <c r="I102" s="4">
        <f t="shared" si="50"/>
        <v>1963.9166666666667</v>
      </c>
      <c r="J102" s="4"/>
      <c r="K102" s="4">
        <f t="shared" si="50"/>
        <v>2048.5</v>
      </c>
      <c r="L102" s="4"/>
      <c r="M102" s="4">
        <f t="shared" si="50"/>
        <v>2136.5</v>
      </c>
      <c r="N102" s="4"/>
      <c r="O102" s="4">
        <f t="shared" si="50"/>
        <v>2228.3333333333335</v>
      </c>
      <c r="P102" s="4"/>
      <c r="Q102" s="4">
        <f t="shared" si="50"/>
        <v>2324.25</v>
      </c>
      <c r="R102" s="4"/>
      <c r="S102" s="4">
        <f t="shared" si="50"/>
        <v>2324.25</v>
      </c>
    </row>
    <row r="103" spans="1:19" hidden="1">
      <c r="B103" s="3" t="s">
        <v>13</v>
      </c>
      <c r="C103" s="5">
        <f t="shared" ref="C103:Q103" si="51">ROUND(C40*1,0)</f>
        <v>20770</v>
      </c>
      <c r="D103" s="5"/>
      <c r="E103" s="5">
        <f t="shared" si="51"/>
        <v>21662</v>
      </c>
      <c r="F103" s="5"/>
      <c r="G103" s="5">
        <f t="shared" si="51"/>
        <v>22594</v>
      </c>
      <c r="H103" s="5"/>
      <c r="I103" s="5">
        <f t="shared" si="51"/>
        <v>23567</v>
      </c>
      <c r="J103" s="5"/>
      <c r="K103" s="5">
        <f t="shared" si="51"/>
        <v>24582</v>
      </c>
      <c r="L103" s="5"/>
      <c r="M103" s="5">
        <f t="shared" si="51"/>
        <v>25638</v>
      </c>
      <c r="N103" s="5"/>
      <c r="O103" s="5">
        <f t="shared" si="51"/>
        <v>26740</v>
      </c>
      <c r="P103" s="5"/>
      <c r="Q103" s="5">
        <f t="shared" si="51"/>
        <v>27891</v>
      </c>
      <c r="R103" s="5"/>
      <c r="S103" s="5">
        <f>ROUND(S40*1,0)</f>
        <v>27891</v>
      </c>
    </row>
    <row r="104" spans="1:19" hidden="1"/>
    <row r="105" spans="1:19" hidden="1">
      <c r="A105" s="1" t="s">
        <v>22</v>
      </c>
      <c r="B105" s="3" t="s">
        <v>11</v>
      </c>
      <c r="C105" s="4">
        <f t="shared" ref="C105:Q105" si="52">C107/2080</f>
        <v>10.626442307692308</v>
      </c>
      <c r="D105" s="4"/>
      <c r="E105" s="4">
        <f t="shared" si="52"/>
        <v>11.083653846153846</v>
      </c>
      <c r="F105" s="4"/>
      <c r="G105" s="4">
        <f t="shared" si="52"/>
        <v>11.559615384615384</v>
      </c>
      <c r="H105" s="4"/>
      <c r="I105" s="4">
        <f t="shared" si="52"/>
        <v>12.057692307692308</v>
      </c>
      <c r="J105" s="4"/>
      <c r="K105" s="4">
        <f t="shared" si="52"/>
        <v>12.576923076923077</v>
      </c>
      <c r="L105" s="4"/>
      <c r="M105" s="4">
        <f t="shared" si="52"/>
        <v>13.117307692307692</v>
      </c>
      <c r="N105" s="4"/>
      <c r="O105" s="4">
        <f t="shared" si="52"/>
        <v>13.680769230769231</v>
      </c>
      <c r="P105" s="4"/>
      <c r="Q105" s="4">
        <f t="shared" si="52"/>
        <v>14.269711538461538</v>
      </c>
      <c r="R105" s="4"/>
      <c r="S105" s="4">
        <f>S107/2080</f>
        <v>14.269711538461538</v>
      </c>
    </row>
    <row r="106" spans="1:19" hidden="1">
      <c r="B106" s="3" t="s">
        <v>12</v>
      </c>
      <c r="C106" s="4">
        <f t="shared" ref="C106:S106" si="53">C107/12</f>
        <v>1841.9166666666667</v>
      </c>
      <c r="D106" s="4"/>
      <c r="E106" s="4">
        <f t="shared" si="53"/>
        <v>1921.1666666666667</v>
      </c>
      <c r="F106" s="4"/>
      <c r="G106" s="4">
        <f t="shared" si="53"/>
        <v>2003.6666666666667</v>
      </c>
      <c r="H106" s="4"/>
      <c r="I106" s="4">
        <f t="shared" si="53"/>
        <v>2090</v>
      </c>
      <c r="J106" s="4"/>
      <c r="K106" s="4">
        <f t="shared" si="53"/>
        <v>2180</v>
      </c>
      <c r="L106" s="4"/>
      <c r="M106" s="4">
        <f t="shared" si="53"/>
        <v>2273.6666666666665</v>
      </c>
      <c r="N106" s="4"/>
      <c r="O106" s="4">
        <f t="shared" si="53"/>
        <v>2371.3333333333335</v>
      </c>
      <c r="P106" s="4"/>
      <c r="Q106" s="4">
        <f t="shared" si="53"/>
        <v>2473.4166666666665</v>
      </c>
      <c r="R106" s="4"/>
      <c r="S106" s="4">
        <f t="shared" si="53"/>
        <v>2473.4166666666665</v>
      </c>
    </row>
    <row r="107" spans="1:19" hidden="1">
      <c r="B107" s="3" t="s">
        <v>13</v>
      </c>
      <c r="C107" s="5">
        <f t="shared" ref="C107:Q107" si="54">ROUND(C44*1,0)</f>
        <v>22103</v>
      </c>
      <c r="D107" s="5"/>
      <c r="E107" s="5">
        <f t="shared" si="54"/>
        <v>23054</v>
      </c>
      <c r="F107" s="5"/>
      <c r="G107" s="5">
        <f t="shared" si="54"/>
        <v>24044</v>
      </c>
      <c r="H107" s="5"/>
      <c r="I107" s="5">
        <f t="shared" si="54"/>
        <v>25080</v>
      </c>
      <c r="J107" s="5"/>
      <c r="K107" s="5">
        <f t="shared" si="54"/>
        <v>26160</v>
      </c>
      <c r="L107" s="5"/>
      <c r="M107" s="5">
        <f t="shared" si="54"/>
        <v>27284</v>
      </c>
      <c r="N107" s="5"/>
      <c r="O107" s="5">
        <f t="shared" si="54"/>
        <v>28456</v>
      </c>
      <c r="P107" s="5"/>
      <c r="Q107" s="5">
        <f t="shared" si="54"/>
        <v>29681</v>
      </c>
      <c r="R107" s="5"/>
      <c r="S107" s="5">
        <f>ROUND(S44*1,0)</f>
        <v>29681</v>
      </c>
    </row>
    <row r="108" spans="1:19" hidden="1"/>
    <row r="109" spans="1:19" hidden="1">
      <c r="A109" s="1" t="s">
        <v>23</v>
      </c>
      <c r="B109" s="3" t="s">
        <v>11</v>
      </c>
      <c r="C109" s="4">
        <f t="shared" ref="C109:Q109" si="55">C111/2080</f>
        <v>11.309134615384615</v>
      </c>
      <c r="D109" s="4"/>
      <c r="E109" s="4">
        <f t="shared" si="55"/>
        <v>11.794711538461538</v>
      </c>
      <c r="F109" s="4"/>
      <c r="G109" s="4">
        <f t="shared" si="55"/>
        <v>12.302403846153846</v>
      </c>
      <c r="H109" s="4"/>
      <c r="I109" s="4">
        <f t="shared" si="55"/>
        <v>12.83173076923077</v>
      </c>
      <c r="J109" s="4"/>
      <c r="K109" s="4">
        <f t="shared" si="55"/>
        <v>13.384134615384616</v>
      </c>
      <c r="L109" s="4"/>
      <c r="M109" s="4">
        <f t="shared" si="55"/>
        <v>13.959615384615384</v>
      </c>
      <c r="N109" s="4"/>
      <c r="O109" s="4">
        <f t="shared" si="55"/>
        <v>14.559615384615384</v>
      </c>
      <c r="P109" s="4"/>
      <c r="Q109" s="4">
        <f t="shared" si="55"/>
        <v>15.186057692307692</v>
      </c>
      <c r="R109" s="4"/>
      <c r="S109" s="4">
        <f>S111/2080</f>
        <v>15.186057692307692</v>
      </c>
    </row>
    <row r="110" spans="1:19" hidden="1">
      <c r="B110" s="3" t="s">
        <v>12</v>
      </c>
      <c r="C110" s="4">
        <f t="shared" ref="C110:S110" si="56">C111/12</f>
        <v>1960.25</v>
      </c>
      <c r="D110" s="4"/>
      <c r="E110" s="4">
        <f t="shared" si="56"/>
        <v>2044.4166666666667</v>
      </c>
      <c r="F110" s="4"/>
      <c r="G110" s="4">
        <f t="shared" si="56"/>
        <v>2132.4166666666665</v>
      </c>
      <c r="H110" s="4"/>
      <c r="I110" s="4">
        <f t="shared" si="56"/>
        <v>2224.1666666666665</v>
      </c>
      <c r="J110" s="4"/>
      <c r="K110" s="4">
        <f t="shared" si="56"/>
        <v>2319.9166666666665</v>
      </c>
      <c r="L110" s="4"/>
      <c r="M110" s="4">
        <f t="shared" si="56"/>
        <v>2419.6666666666665</v>
      </c>
      <c r="N110" s="4"/>
      <c r="O110" s="4">
        <f t="shared" si="56"/>
        <v>2523.6666666666665</v>
      </c>
      <c r="P110" s="4"/>
      <c r="Q110" s="4">
        <f t="shared" si="56"/>
        <v>2632.25</v>
      </c>
      <c r="R110" s="4"/>
      <c r="S110" s="4">
        <f t="shared" si="56"/>
        <v>2632.25</v>
      </c>
    </row>
    <row r="111" spans="1:19" hidden="1">
      <c r="B111" s="3" t="s">
        <v>13</v>
      </c>
      <c r="C111" s="5">
        <f t="shared" ref="C111:Q111" si="57">ROUND(C48*1,0)</f>
        <v>23523</v>
      </c>
      <c r="D111" s="5"/>
      <c r="E111" s="5">
        <f t="shared" si="57"/>
        <v>24533</v>
      </c>
      <c r="F111" s="5"/>
      <c r="G111" s="5">
        <f t="shared" si="57"/>
        <v>25589</v>
      </c>
      <c r="H111" s="5"/>
      <c r="I111" s="5">
        <f t="shared" si="57"/>
        <v>26690</v>
      </c>
      <c r="J111" s="5"/>
      <c r="K111" s="5">
        <f t="shared" si="57"/>
        <v>27839</v>
      </c>
      <c r="L111" s="5"/>
      <c r="M111" s="5">
        <f t="shared" si="57"/>
        <v>29036</v>
      </c>
      <c r="N111" s="5"/>
      <c r="O111" s="5">
        <f t="shared" si="57"/>
        <v>30284</v>
      </c>
      <c r="P111" s="5"/>
      <c r="Q111" s="5">
        <f t="shared" si="57"/>
        <v>31587</v>
      </c>
      <c r="R111" s="5"/>
      <c r="S111" s="5">
        <f>ROUND(S48*1,0)</f>
        <v>31587</v>
      </c>
    </row>
    <row r="112" spans="1:19" hidden="1"/>
    <row r="113" spans="1:19" hidden="1">
      <c r="A113" s="1" t="s">
        <v>24</v>
      </c>
      <c r="B113" s="3" t="s">
        <v>11</v>
      </c>
      <c r="C113" s="4">
        <f t="shared" ref="C113:Q113" si="58">C115/2080</f>
        <v>12.034615384615385</v>
      </c>
      <c r="D113" s="4"/>
      <c r="E113" s="4">
        <f t="shared" si="58"/>
        <v>12.551923076923076</v>
      </c>
      <c r="F113" s="4"/>
      <c r="G113" s="4">
        <f t="shared" si="58"/>
        <v>13.091826923076923</v>
      </c>
      <c r="H113" s="4"/>
      <c r="I113" s="4">
        <f t="shared" si="58"/>
        <v>13.654807692307692</v>
      </c>
      <c r="J113" s="4"/>
      <c r="K113" s="4">
        <f t="shared" si="58"/>
        <v>14.243269230769231</v>
      </c>
      <c r="L113" s="4"/>
      <c r="M113" s="4">
        <f t="shared" si="58"/>
        <v>14.856249999999999</v>
      </c>
      <c r="N113" s="4"/>
      <c r="O113" s="4">
        <f t="shared" si="58"/>
        <v>15.49423076923077</v>
      </c>
      <c r="P113" s="4"/>
      <c r="Q113" s="4">
        <f t="shared" si="58"/>
        <v>16.161057692307693</v>
      </c>
      <c r="R113" s="4"/>
      <c r="S113" s="4">
        <f>S115/2080</f>
        <v>16.161057692307693</v>
      </c>
    </row>
    <row r="114" spans="1:19" hidden="1">
      <c r="B114" s="3" t="s">
        <v>12</v>
      </c>
      <c r="C114" s="4">
        <f t="shared" ref="C114:S114" si="59">C115/12</f>
        <v>2086</v>
      </c>
      <c r="D114" s="4"/>
      <c r="E114" s="4">
        <f t="shared" si="59"/>
        <v>2175.6666666666665</v>
      </c>
      <c r="F114" s="4"/>
      <c r="G114" s="4">
        <f t="shared" si="59"/>
        <v>2269.25</v>
      </c>
      <c r="H114" s="4"/>
      <c r="I114" s="4">
        <f t="shared" si="59"/>
        <v>2366.8333333333335</v>
      </c>
      <c r="J114" s="4"/>
      <c r="K114" s="4">
        <f t="shared" si="59"/>
        <v>2468.8333333333335</v>
      </c>
      <c r="L114" s="4"/>
      <c r="M114" s="4">
        <f t="shared" si="59"/>
        <v>2575.0833333333335</v>
      </c>
      <c r="N114" s="4"/>
      <c r="O114" s="4">
        <f t="shared" si="59"/>
        <v>2685.6666666666665</v>
      </c>
      <c r="P114" s="4"/>
      <c r="Q114" s="4">
        <f t="shared" si="59"/>
        <v>2801.25</v>
      </c>
      <c r="R114" s="4"/>
      <c r="S114" s="4">
        <f t="shared" si="59"/>
        <v>2801.25</v>
      </c>
    </row>
    <row r="115" spans="1:19" hidden="1">
      <c r="B115" s="3" t="s">
        <v>13</v>
      </c>
      <c r="C115" s="5">
        <f t="shared" ref="C115:Q115" si="60">ROUND(C52*1,0)</f>
        <v>25032</v>
      </c>
      <c r="D115" s="5"/>
      <c r="E115" s="5">
        <f t="shared" si="60"/>
        <v>26108</v>
      </c>
      <c r="F115" s="5"/>
      <c r="G115" s="5">
        <f t="shared" si="60"/>
        <v>27231</v>
      </c>
      <c r="H115" s="5"/>
      <c r="I115" s="5">
        <f t="shared" si="60"/>
        <v>28402</v>
      </c>
      <c r="J115" s="5"/>
      <c r="K115" s="5">
        <f t="shared" si="60"/>
        <v>29626</v>
      </c>
      <c r="L115" s="5"/>
      <c r="M115" s="5">
        <f t="shared" si="60"/>
        <v>30901</v>
      </c>
      <c r="N115" s="5"/>
      <c r="O115" s="5">
        <f t="shared" si="60"/>
        <v>32228</v>
      </c>
      <c r="P115" s="5"/>
      <c r="Q115" s="5">
        <f t="shared" si="60"/>
        <v>33615</v>
      </c>
      <c r="R115" s="5"/>
      <c r="S115" s="5">
        <f>ROUND(S52*1,0)</f>
        <v>33615</v>
      </c>
    </row>
    <row r="116" spans="1:19" hidden="1"/>
    <row r="117" spans="1:19" hidden="1">
      <c r="A117" s="1" t="s">
        <v>25</v>
      </c>
      <c r="B117" s="3" t="s">
        <v>11</v>
      </c>
      <c r="C117" s="4">
        <f t="shared" ref="C117:Q117" si="61">C119/2080</f>
        <v>12.807692307692308</v>
      </c>
      <c r="D117" s="4"/>
      <c r="E117" s="4">
        <f t="shared" si="61"/>
        <v>13.357211538461538</v>
      </c>
      <c r="F117" s="4"/>
      <c r="G117" s="4">
        <f t="shared" si="61"/>
        <v>13.932692307692308</v>
      </c>
      <c r="H117" s="4"/>
      <c r="I117" s="4">
        <f t="shared" si="61"/>
        <v>14.532211538461539</v>
      </c>
      <c r="J117" s="4"/>
      <c r="K117" s="4">
        <f t="shared" si="61"/>
        <v>15.158173076923077</v>
      </c>
      <c r="L117" s="4"/>
      <c r="M117" s="4">
        <f t="shared" si="61"/>
        <v>15.809615384615384</v>
      </c>
      <c r="N117" s="4"/>
      <c r="O117" s="4">
        <f t="shared" si="61"/>
        <v>16.488942307692309</v>
      </c>
      <c r="P117" s="4"/>
      <c r="Q117" s="4">
        <f t="shared" si="61"/>
        <v>17.199038461538461</v>
      </c>
      <c r="R117" s="4"/>
      <c r="S117" s="4">
        <f>S119/2080</f>
        <v>17.199038461538461</v>
      </c>
    </row>
    <row r="118" spans="1:19" hidden="1">
      <c r="B118" s="3" t="s">
        <v>12</v>
      </c>
      <c r="C118" s="4">
        <f t="shared" ref="C118:S118" si="62">C119/12</f>
        <v>2220</v>
      </c>
      <c r="D118" s="4"/>
      <c r="E118" s="4">
        <f t="shared" si="62"/>
        <v>2315.25</v>
      </c>
      <c r="F118" s="4"/>
      <c r="G118" s="4">
        <f t="shared" si="62"/>
        <v>2415</v>
      </c>
      <c r="H118" s="4"/>
      <c r="I118" s="4">
        <f t="shared" si="62"/>
        <v>2518.9166666666665</v>
      </c>
      <c r="J118" s="4"/>
      <c r="K118" s="4">
        <f t="shared" si="62"/>
        <v>2627.4166666666665</v>
      </c>
      <c r="L118" s="4"/>
      <c r="M118" s="4">
        <f t="shared" si="62"/>
        <v>2740.3333333333335</v>
      </c>
      <c r="N118" s="4"/>
      <c r="O118" s="4">
        <f t="shared" si="62"/>
        <v>2858.0833333333335</v>
      </c>
      <c r="P118" s="4"/>
      <c r="Q118" s="4">
        <f t="shared" si="62"/>
        <v>2981.1666666666665</v>
      </c>
      <c r="R118" s="4"/>
      <c r="S118" s="4">
        <f t="shared" si="62"/>
        <v>2981.1666666666665</v>
      </c>
    </row>
    <row r="119" spans="1:19" hidden="1">
      <c r="B119" s="3" t="s">
        <v>13</v>
      </c>
      <c r="C119" s="5">
        <f t="shared" ref="C119:Q119" si="63">ROUND(C56*1,0)</f>
        <v>26640</v>
      </c>
      <c r="D119" s="5"/>
      <c r="E119" s="5">
        <f t="shared" si="63"/>
        <v>27783</v>
      </c>
      <c r="F119" s="5"/>
      <c r="G119" s="5">
        <f t="shared" si="63"/>
        <v>28980</v>
      </c>
      <c r="H119" s="5"/>
      <c r="I119" s="5">
        <f t="shared" si="63"/>
        <v>30227</v>
      </c>
      <c r="J119" s="5"/>
      <c r="K119" s="5">
        <f t="shared" si="63"/>
        <v>31529</v>
      </c>
      <c r="L119" s="5"/>
      <c r="M119" s="5">
        <f t="shared" si="63"/>
        <v>32884</v>
      </c>
      <c r="N119" s="5"/>
      <c r="O119" s="5">
        <f t="shared" si="63"/>
        <v>34297</v>
      </c>
      <c r="P119" s="5"/>
      <c r="Q119" s="5">
        <f t="shared" si="63"/>
        <v>35774</v>
      </c>
      <c r="R119" s="5"/>
      <c r="S119" s="5">
        <f>ROUND(S56*1,0)</f>
        <v>35774</v>
      </c>
    </row>
    <row r="120" spans="1:19" hidden="1"/>
    <row r="121" spans="1:19" hidden="1">
      <c r="A121" s="1" t="s">
        <v>26</v>
      </c>
      <c r="B121" s="3" t="s">
        <v>11</v>
      </c>
      <c r="C121" s="4">
        <f t="shared" ref="C121:Q121" si="64">C123/2080</f>
        <v>13.629326923076922</v>
      </c>
      <c r="D121" s="4"/>
      <c r="E121" s="4">
        <f t="shared" si="64"/>
        <v>14.214903846153845</v>
      </c>
      <c r="F121" s="4"/>
      <c r="G121" s="4">
        <f t="shared" si="64"/>
        <v>14.826442307692307</v>
      </c>
      <c r="H121" s="4"/>
      <c r="I121" s="4">
        <f t="shared" si="64"/>
        <v>15.464903846153845</v>
      </c>
      <c r="J121" s="4"/>
      <c r="K121" s="4">
        <f t="shared" si="64"/>
        <v>16.130769230769232</v>
      </c>
      <c r="L121" s="4"/>
      <c r="M121" s="4">
        <f t="shared" si="64"/>
        <v>16.82451923076923</v>
      </c>
      <c r="N121" s="4"/>
      <c r="O121" s="4">
        <f t="shared" si="64"/>
        <v>17.547115384615385</v>
      </c>
      <c r="P121" s="4"/>
      <c r="Q121" s="4">
        <f t="shared" si="64"/>
        <v>18.302884615384617</v>
      </c>
      <c r="R121" s="4"/>
      <c r="S121" s="4">
        <f>S123/2080</f>
        <v>18.302884615384617</v>
      </c>
    </row>
    <row r="122" spans="1:19" hidden="1">
      <c r="B122" s="3" t="s">
        <v>12</v>
      </c>
      <c r="C122" s="4">
        <f t="shared" ref="C122:S122" si="65">C123/12</f>
        <v>2362.4166666666665</v>
      </c>
      <c r="D122" s="4"/>
      <c r="E122" s="4">
        <f t="shared" si="65"/>
        <v>2463.9166666666665</v>
      </c>
      <c r="F122" s="4"/>
      <c r="G122" s="4">
        <f t="shared" si="65"/>
        <v>2569.9166666666665</v>
      </c>
      <c r="H122" s="4"/>
      <c r="I122" s="4">
        <f t="shared" si="65"/>
        <v>2680.5833333333335</v>
      </c>
      <c r="J122" s="4"/>
      <c r="K122" s="4">
        <f t="shared" si="65"/>
        <v>2796</v>
      </c>
      <c r="L122" s="4"/>
      <c r="M122" s="4">
        <f t="shared" si="65"/>
        <v>2916.25</v>
      </c>
      <c r="N122" s="4"/>
      <c r="O122" s="4">
        <f t="shared" si="65"/>
        <v>3041.5</v>
      </c>
      <c r="P122" s="4"/>
      <c r="Q122" s="4">
        <f t="shared" si="65"/>
        <v>3172.5</v>
      </c>
      <c r="R122" s="4"/>
      <c r="S122" s="4">
        <f t="shared" si="65"/>
        <v>3172.5</v>
      </c>
    </row>
    <row r="123" spans="1:19" hidden="1">
      <c r="B123" s="3" t="s">
        <v>13</v>
      </c>
      <c r="C123" s="5">
        <f t="shared" ref="C123:Q123" si="66">ROUND(C60*1,0)</f>
        <v>28349</v>
      </c>
      <c r="D123" s="5"/>
      <c r="E123" s="5">
        <f t="shared" si="66"/>
        <v>29567</v>
      </c>
      <c r="F123" s="5"/>
      <c r="G123" s="5">
        <f t="shared" si="66"/>
        <v>30839</v>
      </c>
      <c r="H123" s="5"/>
      <c r="I123" s="5">
        <f t="shared" si="66"/>
        <v>32167</v>
      </c>
      <c r="J123" s="5"/>
      <c r="K123" s="5">
        <f t="shared" si="66"/>
        <v>33552</v>
      </c>
      <c r="L123" s="5"/>
      <c r="M123" s="5">
        <f t="shared" si="66"/>
        <v>34995</v>
      </c>
      <c r="N123" s="5"/>
      <c r="O123" s="5">
        <f t="shared" si="66"/>
        <v>36498</v>
      </c>
      <c r="P123" s="5"/>
      <c r="Q123" s="5">
        <f t="shared" si="66"/>
        <v>38070</v>
      </c>
      <c r="R123" s="5"/>
      <c r="S123" s="5">
        <f>ROUND(S60*1,0)</f>
        <v>38070</v>
      </c>
    </row>
    <row r="124" spans="1:19" hidden="1"/>
    <row r="125" spans="1:19" hidden="1">
      <c r="A125" s="1" t="s">
        <v>27</v>
      </c>
      <c r="B125" s="3" t="s">
        <v>11</v>
      </c>
      <c r="C125" s="4">
        <f t="shared" ref="C125:Q125" si="67">C127/2080</f>
        <v>14.504326923076922</v>
      </c>
      <c r="D125" s="4"/>
      <c r="E125" s="4">
        <f t="shared" si="67"/>
        <v>15.127403846153847</v>
      </c>
      <c r="F125" s="4"/>
      <c r="G125" s="4">
        <f t="shared" si="67"/>
        <v>15.778846153846153</v>
      </c>
      <c r="H125" s="4"/>
      <c r="I125" s="4">
        <f t="shared" si="67"/>
        <v>16.457692307692309</v>
      </c>
      <c r="J125" s="4"/>
      <c r="K125" s="4">
        <f t="shared" si="67"/>
        <v>17.166826923076922</v>
      </c>
      <c r="L125" s="4"/>
      <c r="M125" s="4">
        <f t="shared" si="67"/>
        <v>17.904326923076923</v>
      </c>
      <c r="N125" s="4"/>
      <c r="O125" s="4">
        <f t="shared" si="67"/>
        <v>18.673557692307693</v>
      </c>
      <c r="P125" s="4"/>
      <c r="Q125" s="4">
        <f t="shared" si="67"/>
        <v>19.478365384615383</v>
      </c>
      <c r="R125" s="4"/>
      <c r="S125" s="4">
        <f>S127/2080</f>
        <v>19.478365384615383</v>
      </c>
    </row>
    <row r="126" spans="1:19" hidden="1">
      <c r="B126" s="3" t="s">
        <v>12</v>
      </c>
      <c r="C126" s="4">
        <f t="shared" ref="C126:S126" si="68">C127/12</f>
        <v>2514.0833333333335</v>
      </c>
      <c r="D126" s="4"/>
      <c r="E126" s="4">
        <f t="shared" si="68"/>
        <v>2622.0833333333335</v>
      </c>
      <c r="F126" s="4"/>
      <c r="G126" s="4">
        <f t="shared" si="68"/>
        <v>2735</v>
      </c>
      <c r="H126" s="4"/>
      <c r="I126" s="4">
        <f t="shared" si="68"/>
        <v>2852.6666666666665</v>
      </c>
      <c r="J126" s="4"/>
      <c r="K126" s="4">
        <f t="shared" si="68"/>
        <v>2975.5833333333335</v>
      </c>
      <c r="L126" s="4"/>
      <c r="M126" s="4">
        <f t="shared" si="68"/>
        <v>3103.4166666666665</v>
      </c>
      <c r="N126" s="4"/>
      <c r="O126" s="4">
        <f t="shared" si="68"/>
        <v>3236.75</v>
      </c>
      <c r="P126" s="4"/>
      <c r="Q126" s="4">
        <f t="shared" si="68"/>
        <v>3376.25</v>
      </c>
      <c r="R126" s="4"/>
      <c r="S126" s="4">
        <f t="shared" si="68"/>
        <v>3376.25</v>
      </c>
    </row>
    <row r="127" spans="1:19" hidden="1">
      <c r="B127" s="3" t="s">
        <v>13</v>
      </c>
      <c r="C127" s="5">
        <f t="shared" ref="C127:Q127" si="69">ROUND(C64*1,0)</f>
        <v>30169</v>
      </c>
      <c r="D127" s="5"/>
      <c r="E127" s="5">
        <f t="shared" si="69"/>
        <v>31465</v>
      </c>
      <c r="F127" s="5"/>
      <c r="G127" s="5">
        <f t="shared" si="69"/>
        <v>32820</v>
      </c>
      <c r="H127" s="5"/>
      <c r="I127" s="5">
        <f t="shared" si="69"/>
        <v>34232</v>
      </c>
      <c r="J127" s="5"/>
      <c r="K127" s="5">
        <f t="shared" si="69"/>
        <v>35707</v>
      </c>
      <c r="L127" s="5"/>
      <c r="M127" s="5">
        <f t="shared" si="69"/>
        <v>37241</v>
      </c>
      <c r="N127" s="5"/>
      <c r="O127" s="5">
        <f t="shared" si="69"/>
        <v>38841</v>
      </c>
      <c r="P127" s="5"/>
      <c r="Q127" s="5">
        <f t="shared" si="69"/>
        <v>40515</v>
      </c>
      <c r="R127" s="5"/>
      <c r="S127" s="5">
        <f>ROUND(S64*1,0)</f>
        <v>40515</v>
      </c>
    </row>
    <row r="128" spans="1:19" hidden="1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25" hidden="1">
      <c r="A129" s="1" t="s">
        <v>29</v>
      </c>
    </row>
    <row r="130" spans="1:25" hidden="1"/>
    <row r="131" spans="1:25" hidden="1"/>
    <row r="132" spans="1:25" ht="15.75" hidden="1">
      <c r="A132" s="6" t="s">
        <v>30</v>
      </c>
      <c r="B132" s="36"/>
      <c r="C132" s="7"/>
      <c r="D132" s="7"/>
      <c r="E132" s="7"/>
      <c r="F132" s="7"/>
      <c r="G132" s="7"/>
      <c r="H132" s="7"/>
      <c r="M132" s="8"/>
      <c r="N132" s="8"/>
    </row>
    <row r="133" spans="1:25" ht="12.75" hidden="1">
      <c r="A133" s="6" t="s">
        <v>31</v>
      </c>
      <c r="B133" s="36"/>
      <c r="C133" s="7"/>
      <c r="D133" s="7"/>
      <c r="E133" s="7"/>
      <c r="F133" s="7"/>
      <c r="G133" s="7"/>
      <c r="H133" s="7"/>
    </row>
    <row r="134" spans="1:25" hidden="1"/>
    <row r="135" spans="1:25" hidden="1"/>
    <row r="136" spans="1:25" hidden="1">
      <c r="C136" s="3" t="s">
        <v>2</v>
      </c>
      <c r="D136" s="3"/>
      <c r="E136" s="3" t="s">
        <v>3</v>
      </c>
      <c r="F136" s="3"/>
      <c r="G136" s="3" t="s">
        <v>4</v>
      </c>
      <c r="H136" s="3"/>
      <c r="I136" s="3" t="s">
        <v>5</v>
      </c>
      <c r="J136" s="3"/>
      <c r="K136" s="3" t="s">
        <v>6</v>
      </c>
      <c r="L136" s="3"/>
      <c r="M136" s="3" t="s">
        <v>7</v>
      </c>
      <c r="N136" s="3"/>
      <c r="O136" s="3" t="s">
        <v>8</v>
      </c>
      <c r="P136" s="3"/>
      <c r="Q136" s="3" t="s">
        <v>9</v>
      </c>
      <c r="R136" s="3"/>
      <c r="S136" s="3" t="s">
        <v>9</v>
      </c>
    </row>
    <row r="137" spans="1:25" hidden="1">
      <c r="T137" s="5"/>
      <c r="U137" s="5"/>
      <c r="V137" s="5"/>
      <c r="W137" s="5"/>
      <c r="X137" s="5"/>
      <c r="Y137" s="5"/>
    </row>
    <row r="138" spans="1:25" hidden="1">
      <c r="A138" s="1" t="s">
        <v>10</v>
      </c>
      <c r="B138" s="3" t="s">
        <v>11</v>
      </c>
      <c r="C138" s="4">
        <f t="shared" ref="C138:Q138" si="70">C140/2080</f>
        <v>6.976923076923077</v>
      </c>
      <c r="D138" s="4"/>
      <c r="E138" s="4">
        <f t="shared" si="70"/>
        <v>7.2769230769230768</v>
      </c>
      <c r="F138" s="4"/>
      <c r="G138" s="4">
        <f t="shared" si="70"/>
        <v>7.5899038461538462</v>
      </c>
      <c r="H138" s="4"/>
      <c r="I138" s="4">
        <f t="shared" si="70"/>
        <v>7.9163461538461535</v>
      </c>
      <c r="J138" s="4"/>
      <c r="K138" s="4">
        <f t="shared" si="70"/>
        <v>8.2562499999999996</v>
      </c>
      <c r="L138" s="4"/>
      <c r="M138" s="4">
        <f t="shared" si="70"/>
        <v>8.611538461538462</v>
      </c>
      <c r="N138" s="4"/>
      <c r="O138" s="4">
        <f t="shared" si="70"/>
        <v>8.9817307692307686</v>
      </c>
      <c r="P138" s="4"/>
      <c r="Q138" s="4">
        <f t="shared" si="70"/>
        <v>9.368269230769231</v>
      </c>
      <c r="R138" s="4"/>
      <c r="S138" s="4">
        <f>S140/2080</f>
        <v>9.368269230769231</v>
      </c>
    </row>
    <row r="139" spans="1:25" hidden="1">
      <c r="B139" s="3" t="s">
        <v>12</v>
      </c>
      <c r="C139" s="4">
        <f t="shared" ref="C139:S139" si="71">C140/12</f>
        <v>1209.3333333333333</v>
      </c>
      <c r="D139" s="4"/>
      <c r="E139" s="4">
        <f t="shared" si="71"/>
        <v>1261.3333333333333</v>
      </c>
      <c r="F139" s="4"/>
      <c r="G139" s="4">
        <f t="shared" si="71"/>
        <v>1315.5833333333333</v>
      </c>
      <c r="H139" s="4"/>
      <c r="I139" s="4">
        <f t="shared" si="71"/>
        <v>1372.1666666666667</v>
      </c>
      <c r="J139" s="4"/>
      <c r="K139" s="4">
        <f t="shared" si="71"/>
        <v>1431.0833333333333</v>
      </c>
      <c r="L139" s="4"/>
      <c r="M139" s="4">
        <f t="shared" si="71"/>
        <v>1492.6666666666667</v>
      </c>
      <c r="N139" s="4"/>
      <c r="O139" s="4">
        <f t="shared" si="71"/>
        <v>1556.8333333333333</v>
      </c>
      <c r="P139" s="4"/>
      <c r="Q139" s="4">
        <f t="shared" si="71"/>
        <v>1623.8333333333333</v>
      </c>
      <c r="R139" s="4"/>
      <c r="S139" s="4">
        <f t="shared" si="71"/>
        <v>1623.8333333333333</v>
      </c>
    </row>
    <row r="140" spans="1:25" hidden="1">
      <c r="B140" s="3" t="s">
        <v>13</v>
      </c>
      <c r="C140" s="5">
        <f t="shared" ref="C140:Q140" si="72">ROUND(C75*1.08,0)</f>
        <v>14512</v>
      </c>
      <c r="D140" s="5"/>
      <c r="E140" s="5">
        <f t="shared" si="72"/>
        <v>15136</v>
      </c>
      <c r="F140" s="5"/>
      <c r="G140" s="5">
        <f t="shared" si="72"/>
        <v>15787</v>
      </c>
      <c r="H140" s="5"/>
      <c r="I140" s="5">
        <f t="shared" si="72"/>
        <v>16466</v>
      </c>
      <c r="J140" s="5"/>
      <c r="K140" s="5">
        <f t="shared" si="72"/>
        <v>17173</v>
      </c>
      <c r="L140" s="5"/>
      <c r="M140" s="5">
        <f t="shared" si="72"/>
        <v>17912</v>
      </c>
      <c r="N140" s="5"/>
      <c r="O140" s="5">
        <f t="shared" si="72"/>
        <v>18682</v>
      </c>
      <c r="P140" s="5"/>
      <c r="Q140" s="5">
        <f t="shared" si="72"/>
        <v>19486</v>
      </c>
      <c r="R140" s="5"/>
      <c r="S140" s="5">
        <f>ROUND(S75*1.08,0)</f>
        <v>19486</v>
      </c>
    </row>
    <row r="141" spans="1:25" hidden="1">
      <c r="T141" s="5"/>
      <c r="U141" s="5"/>
      <c r="V141" s="5"/>
      <c r="W141" s="5"/>
      <c r="X141" s="5"/>
      <c r="Y141" s="5"/>
    </row>
    <row r="142" spans="1:25" hidden="1">
      <c r="A142" s="1" t="s">
        <v>14</v>
      </c>
      <c r="B142" s="3" t="s">
        <v>11</v>
      </c>
      <c r="C142" s="4">
        <f t="shared" ref="C142:Q142" si="73">C144/2080</f>
        <v>7.4245192307692305</v>
      </c>
      <c r="D142" s="4"/>
      <c r="E142" s="4">
        <f t="shared" si="73"/>
        <v>7.7437500000000004</v>
      </c>
      <c r="F142" s="4"/>
      <c r="G142" s="4">
        <f t="shared" si="73"/>
        <v>8.0764423076923073</v>
      </c>
      <c r="H142" s="4"/>
      <c r="I142" s="4">
        <f t="shared" si="73"/>
        <v>8.424038461538462</v>
      </c>
      <c r="J142" s="4"/>
      <c r="K142" s="4">
        <f t="shared" si="73"/>
        <v>8.7870192307692303</v>
      </c>
      <c r="L142" s="4"/>
      <c r="M142" s="4">
        <f t="shared" si="73"/>
        <v>9.164423076923077</v>
      </c>
      <c r="N142" s="4"/>
      <c r="O142" s="4">
        <f t="shared" si="73"/>
        <v>9.5586538461538453</v>
      </c>
      <c r="P142" s="4"/>
      <c r="Q142" s="4">
        <f t="shared" si="73"/>
        <v>9.970192307692308</v>
      </c>
      <c r="R142" s="4"/>
      <c r="S142" s="4">
        <f>S144/2080</f>
        <v>9.970192307692308</v>
      </c>
    </row>
    <row r="143" spans="1:25" hidden="1">
      <c r="B143" s="3" t="s">
        <v>12</v>
      </c>
      <c r="C143" s="4">
        <f t="shared" ref="C143:S143" si="74">C144/12</f>
        <v>1286.9166666666667</v>
      </c>
      <c r="D143" s="4"/>
      <c r="E143" s="4">
        <f t="shared" si="74"/>
        <v>1342.25</v>
      </c>
      <c r="F143" s="4"/>
      <c r="G143" s="4">
        <f t="shared" si="74"/>
        <v>1399.9166666666667</v>
      </c>
      <c r="H143" s="4"/>
      <c r="I143" s="4">
        <f t="shared" si="74"/>
        <v>1460.1666666666667</v>
      </c>
      <c r="J143" s="4"/>
      <c r="K143" s="4">
        <f t="shared" si="74"/>
        <v>1523.0833333333333</v>
      </c>
      <c r="L143" s="4"/>
      <c r="M143" s="4">
        <f t="shared" si="74"/>
        <v>1588.5</v>
      </c>
      <c r="N143" s="4"/>
      <c r="O143" s="4">
        <f t="shared" si="74"/>
        <v>1656.8333333333333</v>
      </c>
      <c r="P143" s="4"/>
      <c r="Q143" s="4">
        <f t="shared" si="74"/>
        <v>1728.1666666666667</v>
      </c>
      <c r="R143" s="4"/>
      <c r="S143" s="4">
        <f t="shared" si="74"/>
        <v>1728.1666666666667</v>
      </c>
    </row>
    <row r="144" spans="1:25" hidden="1">
      <c r="B144" s="3" t="s">
        <v>13</v>
      </c>
      <c r="C144" s="5">
        <f t="shared" ref="C144:Q144" si="75">ROUND(C79*1.08,0)</f>
        <v>15443</v>
      </c>
      <c r="D144" s="5"/>
      <c r="E144" s="5">
        <f t="shared" si="75"/>
        <v>16107</v>
      </c>
      <c r="F144" s="5"/>
      <c r="G144" s="5">
        <f t="shared" si="75"/>
        <v>16799</v>
      </c>
      <c r="H144" s="5"/>
      <c r="I144" s="5">
        <f t="shared" si="75"/>
        <v>17522</v>
      </c>
      <c r="J144" s="5"/>
      <c r="K144" s="5">
        <f t="shared" si="75"/>
        <v>18277</v>
      </c>
      <c r="L144" s="5"/>
      <c r="M144" s="5">
        <f t="shared" si="75"/>
        <v>19062</v>
      </c>
      <c r="N144" s="5"/>
      <c r="O144" s="5">
        <f t="shared" si="75"/>
        <v>19882</v>
      </c>
      <c r="P144" s="5"/>
      <c r="Q144" s="5">
        <f t="shared" si="75"/>
        <v>20738</v>
      </c>
      <c r="R144" s="5"/>
      <c r="S144" s="5">
        <f>ROUND(S79*1.08,0)</f>
        <v>20738</v>
      </c>
    </row>
    <row r="145" spans="1:25" hidden="1">
      <c r="T145" s="5"/>
      <c r="U145" s="5"/>
      <c r="V145" s="5"/>
      <c r="W145" s="5"/>
      <c r="X145" s="5"/>
      <c r="Y145" s="5"/>
    </row>
    <row r="146" spans="1:25" hidden="1">
      <c r="A146" s="1" t="s">
        <v>15</v>
      </c>
      <c r="B146" s="3" t="s">
        <v>11</v>
      </c>
      <c r="C146" s="4">
        <f t="shared" ref="C146:Q146" si="76">C148/2080</f>
        <v>7.9014423076923075</v>
      </c>
      <c r="D146" s="4"/>
      <c r="E146" s="4">
        <f t="shared" si="76"/>
        <v>8.2413461538461537</v>
      </c>
      <c r="F146" s="4"/>
      <c r="G146" s="4">
        <f t="shared" si="76"/>
        <v>8.595192307692308</v>
      </c>
      <c r="H146" s="4"/>
      <c r="I146" s="4">
        <f t="shared" si="76"/>
        <v>8.9644230769230777</v>
      </c>
      <c r="J146" s="4"/>
      <c r="K146" s="4">
        <f t="shared" si="76"/>
        <v>9.350480769230769</v>
      </c>
      <c r="L146" s="4"/>
      <c r="M146" s="4">
        <f t="shared" si="76"/>
        <v>9.7524038461538467</v>
      </c>
      <c r="N146" s="4"/>
      <c r="O146" s="4">
        <f t="shared" si="76"/>
        <v>10.172115384615385</v>
      </c>
      <c r="P146" s="4"/>
      <c r="Q146" s="4">
        <f t="shared" si="76"/>
        <v>10.610096153846154</v>
      </c>
      <c r="R146" s="4"/>
      <c r="S146" s="4">
        <f>S148/2080</f>
        <v>10.610096153846154</v>
      </c>
    </row>
    <row r="147" spans="1:25" hidden="1">
      <c r="B147" s="3" t="s">
        <v>12</v>
      </c>
      <c r="C147" s="4">
        <f t="shared" ref="C147:S147" si="77">C148/12</f>
        <v>1369.5833333333333</v>
      </c>
      <c r="D147" s="4"/>
      <c r="E147" s="4">
        <f t="shared" si="77"/>
        <v>1428.5</v>
      </c>
      <c r="F147" s="4"/>
      <c r="G147" s="4">
        <f t="shared" si="77"/>
        <v>1489.8333333333333</v>
      </c>
      <c r="H147" s="4"/>
      <c r="I147" s="4">
        <f t="shared" si="77"/>
        <v>1553.8333333333333</v>
      </c>
      <c r="J147" s="4"/>
      <c r="K147" s="4">
        <f t="shared" si="77"/>
        <v>1620.75</v>
      </c>
      <c r="L147" s="4"/>
      <c r="M147" s="4">
        <f t="shared" si="77"/>
        <v>1690.4166666666667</v>
      </c>
      <c r="N147" s="4"/>
      <c r="O147" s="4">
        <f t="shared" si="77"/>
        <v>1763.1666666666667</v>
      </c>
      <c r="P147" s="4"/>
      <c r="Q147" s="4">
        <f t="shared" si="77"/>
        <v>1839.0833333333333</v>
      </c>
      <c r="R147" s="4"/>
      <c r="S147" s="4">
        <f t="shared" si="77"/>
        <v>1839.0833333333333</v>
      </c>
    </row>
    <row r="148" spans="1:25" hidden="1">
      <c r="B148" s="3" t="s">
        <v>13</v>
      </c>
      <c r="C148" s="5">
        <f t="shared" ref="C148:Q148" si="78">ROUND(C83*1.08,0)</f>
        <v>16435</v>
      </c>
      <c r="D148" s="5"/>
      <c r="E148" s="5">
        <f t="shared" si="78"/>
        <v>17142</v>
      </c>
      <c r="F148" s="5"/>
      <c r="G148" s="5">
        <f t="shared" si="78"/>
        <v>17878</v>
      </c>
      <c r="H148" s="5"/>
      <c r="I148" s="5">
        <f t="shared" si="78"/>
        <v>18646</v>
      </c>
      <c r="J148" s="5"/>
      <c r="K148" s="5">
        <f t="shared" si="78"/>
        <v>19449</v>
      </c>
      <c r="L148" s="5"/>
      <c r="M148" s="5">
        <f t="shared" si="78"/>
        <v>20285</v>
      </c>
      <c r="N148" s="5"/>
      <c r="O148" s="5">
        <f t="shared" si="78"/>
        <v>21158</v>
      </c>
      <c r="P148" s="5"/>
      <c r="Q148" s="5">
        <f t="shared" si="78"/>
        <v>22069</v>
      </c>
      <c r="R148" s="5"/>
      <c r="S148" s="5">
        <f>ROUND(S83*1.08,0)</f>
        <v>22069</v>
      </c>
    </row>
    <row r="149" spans="1:25" hidden="1">
      <c r="T149" s="5"/>
      <c r="U149" s="5"/>
      <c r="V149" s="5"/>
      <c r="W149" s="5"/>
      <c r="X149" s="5"/>
      <c r="Y149" s="5"/>
    </row>
    <row r="150" spans="1:25" hidden="1">
      <c r="A150" s="1" t="s">
        <v>16</v>
      </c>
      <c r="B150" s="3" t="s">
        <v>11</v>
      </c>
      <c r="C150" s="4">
        <f t="shared" ref="C150:Q150" si="79">C152/2080</f>
        <v>8.409134615384616</v>
      </c>
      <c r="D150" s="4"/>
      <c r="E150" s="4">
        <f t="shared" si="79"/>
        <v>8.770192307692307</v>
      </c>
      <c r="F150" s="4"/>
      <c r="G150" s="4">
        <f t="shared" si="79"/>
        <v>9.146634615384615</v>
      </c>
      <c r="H150" s="4"/>
      <c r="I150" s="4">
        <f t="shared" si="79"/>
        <v>9.5403846153846157</v>
      </c>
      <c r="J150" s="4"/>
      <c r="K150" s="4">
        <f t="shared" si="79"/>
        <v>9.950961538461538</v>
      </c>
      <c r="L150" s="4"/>
      <c r="M150" s="4">
        <f t="shared" si="79"/>
        <v>10.378846153846155</v>
      </c>
      <c r="N150" s="4"/>
      <c r="O150" s="4">
        <f t="shared" si="79"/>
        <v>10.825480769230769</v>
      </c>
      <c r="P150" s="4"/>
      <c r="Q150" s="4">
        <f t="shared" si="79"/>
        <v>11.291346153846154</v>
      </c>
      <c r="R150" s="4"/>
      <c r="S150" s="4">
        <f>S152/2080</f>
        <v>11.291346153846154</v>
      </c>
    </row>
    <row r="151" spans="1:25" hidden="1">
      <c r="B151" s="3" t="s">
        <v>12</v>
      </c>
      <c r="C151" s="4">
        <f t="shared" ref="C151:S151" si="80">C152/12</f>
        <v>1457.5833333333333</v>
      </c>
      <c r="D151" s="4"/>
      <c r="E151" s="4">
        <f t="shared" si="80"/>
        <v>1520.1666666666667</v>
      </c>
      <c r="F151" s="4"/>
      <c r="G151" s="4">
        <f t="shared" si="80"/>
        <v>1585.4166666666667</v>
      </c>
      <c r="H151" s="4"/>
      <c r="I151" s="4">
        <f t="shared" si="80"/>
        <v>1653.6666666666667</v>
      </c>
      <c r="J151" s="4"/>
      <c r="K151" s="4">
        <f t="shared" si="80"/>
        <v>1724.8333333333333</v>
      </c>
      <c r="L151" s="4"/>
      <c r="M151" s="4">
        <f t="shared" si="80"/>
        <v>1799</v>
      </c>
      <c r="N151" s="4"/>
      <c r="O151" s="4">
        <f t="shared" si="80"/>
        <v>1876.4166666666667</v>
      </c>
      <c r="P151" s="4"/>
      <c r="Q151" s="4">
        <f t="shared" si="80"/>
        <v>1957.1666666666667</v>
      </c>
      <c r="R151" s="4"/>
      <c r="S151" s="4">
        <f t="shared" si="80"/>
        <v>1957.1666666666667</v>
      </c>
    </row>
    <row r="152" spans="1:25" hidden="1">
      <c r="B152" s="3" t="s">
        <v>13</v>
      </c>
      <c r="C152" s="5">
        <f t="shared" ref="C152:Q152" si="81">ROUND(C87*1.08,0)</f>
        <v>17491</v>
      </c>
      <c r="D152" s="5"/>
      <c r="E152" s="5">
        <f t="shared" si="81"/>
        <v>18242</v>
      </c>
      <c r="F152" s="5"/>
      <c r="G152" s="5">
        <f t="shared" si="81"/>
        <v>19025</v>
      </c>
      <c r="H152" s="5"/>
      <c r="I152" s="5">
        <f t="shared" si="81"/>
        <v>19844</v>
      </c>
      <c r="J152" s="5"/>
      <c r="K152" s="5">
        <f t="shared" si="81"/>
        <v>20698</v>
      </c>
      <c r="L152" s="5"/>
      <c r="M152" s="5">
        <f t="shared" si="81"/>
        <v>21588</v>
      </c>
      <c r="N152" s="5"/>
      <c r="O152" s="5">
        <f t="shared" si="81"/>
        <v>22517</v>
      </c>
      <c r="P152" s="5"/>
      <c r="Q152" s="5">
        <f t="shared" si="81"/>
        <v>23486</v>
      </c>
      <c r="R152" s="5"/>
      <c r="S152" s="5">
        <f>ROUND(S87*1.08,0)</f>
        <v>23486</v>
      </c>
    </row>
    <row r="153" spans="1:25" hidden="1">
      <c r="T153" s="5"/>
      <c r="U153" s="5"/>
      <c r="V153" s="5"/>
      <c r="W153" s="5"/>
      <c r="X153" s="5"/>
      <c r="Y153" s="5"/>
    </row>
    <row r="154" spans="1:25" hidden="1">
      <c r="A154" s="1" t="s">
        <v>17</v>
      </c>
      <c r="B154" s="3" t="s">
        <v>11</v>
      </c>
      <c r="C154" s="4">
        <f t="shared" ref="C154:Q154" si="82">C156/2080</f>
        <v>8.948557692307693</v>
      </c>
      <c r="D154" s="4"/>
      <c r="E154" s="4">
        <f t="shared" si="82"/>
        <v>9.3331730769230763</v>
      </c>
      <c r="F154" s="4"/>
      <c r="G154" s="4">
        <f t="shared" si="82"/>
        <v>9.7341346153846153</v>
      </c>
      <c r="H154" s="4"/>
      <c r="I154" s="4">
        <f t="shared" si="82"/>
        <v>10.148076923076923</v>
      </c>
      <c r="J154" s="4"/>
      <c r="K154" s="4">
        <f t="shared" si="82"/>
        <v>10.590384615384615</v>
      </c>
      <c r="L154" s="4"/>
      <c r="M154" s="4">
        <f t="shared" si="82"/>
        <v>11.045192307692307</v>
      </c>
      <c r="N154" s="4"/>
      <c r="O154" s="4">
        <f t="shared" si="82"/>
        <v>11.520192307692307</v>
      </c>
      <c r="P154" s="4"/>
      <c r="Q154" s="4">
        <f t="shared" si="82"/>
        <v>12.015865384615385</v>
      </c>
      <c r="R154" s="4"/>
      <c r="S154" s="4">
        <f>S156/2080</f>
        <v>12.015865384615385</v>
      </c>
    </row>
    <row r="155" spans="1:25" hidden="1">
      <c r="A155" s="1" t="s">
        <v>18</v>
      </c>
      <c r="B155" s="3" t="s">
        <v>12</v>
      </c>
      <c r="C155" s="4">
        <f t="shared" ref="C155:S155" si="83">C156/12</f>
        <v>1551.0833333333333</v>
      </c>
      <c r="D155" s="4"/>
      <c r="E155" s="4">
        <f t="shared" si="83"/>
        <v>1617.75</v>
      </c>
      <c r="F155" s="4"/>
      <c r="G155" s="4">
        <f t="shared" si="83"/>
        <v>1687.25</v>
      </c>
      <c r="H155" s="4"/>
      <c r="I155" s="4">
        <f t="shared" si="83"/>
        <v>1759</v>
      </c>
      <c r="J155" s="4"/>
      <c r="K155" s="4">
        <f t="shared" si="83"/>
        <v>1835.6666666666667</v>
      </c>
      <c r="L155" s="4"/>
      <c r="M155" s="4">
        <f t="shared" si="83"/>
        <v>1914.5</v>
      </c>
      <c r="N155" s="4"/>
      <c r="O155" s="4">
        <f t="shared" si="83"/>
        <v>1996.8333333333333</v>
      </c>
      <c r="P155" s="4"/>
      <c r="Q155" s="4">
        <f t="shared" si="83"/>
        <v>2082.75</v>
      </c>
      <c r="R155" s="4"/>
      <c r="S155" s="4">
        <f t="shared" si="83"/>
        <v>2082.75</v>
      </c>
    </row>
    <row r="156" spans="1:25" hidden="1">
      <c r="A156" s="1" t="s">
        <v>18</v>
      </c>
      <c r="B156" s="3" t="s">
        <v>13</v>
      </c>
      <c r="C156" s="5">
        <f t="shared" ref="C156:Q156" si="84">ROUND(C91*1.08,0)</f>
        <v>18613</v>
      </c>
      <c r="D156" s="5"/>
      <c r="E156" s="5">
        <f t="shared" si="84"/>
        <v>19413</v>
      </c>
      <c r="F156" s="5"/>
      <c r="G156" s="5">
        <f t="shared" si="84"/>
        <v>20247</v>
      </c>
      <c r="H156" s="5"/>
      <c r="I156" s="5">
        <f t="shared" si="84"/>
        <v>21108</v>
      </c>
      <c r="J156" s="5"/>
      <c r="K156" s="5">
        <f t="shared" si="84"/>
        <v>22028</v>
      </c>
      <c r="L156" s="5"/>
      <c r="M156" s="5">
        <f t="shared" si="84"/>
        <v>22974</v>
      </c>
      <c r="N156" s="5"/>
      <c r="O156" s="5">
        <f t="shared" si="84"/>
        <v>23962</v>
      </c>
      <c r="P156" s="5"/>
      <c r="Q156" s="5">
        <f t="shared" si="84"/>
        <v>24993</v>
      </c>
      <c r="R156" s="5"/>
      <c r="S156" s="5">
        <f>ROUND(S91*1.08,0)</f>
        <v>24993</v>
      </c>
    </row>
    <row r="157" spans="1:25" hidden="1">
      <c r="T157" s="5"/>
      <c r="U157" s="5"/>
      <c r="V157" s="5"/>
      <c r="W157" s="5"/>
      <c r="X157" s="5"/>
      <c r="Y157" s="5"/>
    </row>
    <row r="158" spans="1:25" hidden="1">
      <c r="A158" s="1" t="s">
        <v>19</v>
      </c>
      <c r="B158" s="3" t="s">
        <v>11</v>
      </c>
      <c r="C158" s="4">
        <f t="shared" ref="C158:Q158" si="85">C160/2080</f>
        <v>9.5225961538461537</v>
      </c>
      <c r="D158" s="4"/>
      <c r="E158" s="4">
        <f t="shared" si="85"/>
        <v>9.9317307692307697</v>
      </c>
      <c r="F158" s="4"/>
      <c r="G158" s="4">
        <f t="shared" si="85"/>
        <v>10.358653846153846</v>
      </c>
      <c r="H158" s="4"/>
      <c r="I158" s="4">
        <f t="shared" si="85"/>
        <v>10.804807692307692</v>
      </c>
      <c r="J158" s="4"/>
      <c r="K158" s="4">
        <f t="shared" si="85"/>
        <v>11.269711538461538</v>
      </c>
      <c r="L158" s="4"/>
      <c r="M158" s="4">
        <f t="shared" si="85"/>
        <v>11.754326923076922</v>
      </c>
      <c r="N158" s="4"/>
      <c r="O158" s="4">
        <f t="shared" si="85"/>
        <v>12.259615384615385</v>
      </c>
      <c r="P158" s="4"/>
      <c r="Q158" s="4">
        <f t="shared" si="85"/>
        <v>12.78701923076923</v>
      </c>
      <c r="R158" s="4"/>
      <c r="S158" s="4">
        <f>S160/2080</f>
        <v>12.78701923076923</v>
      </c>
    </row>
    <row r="159" spans="1:25" hidden="1">
      <c r="B159" s="3" t="s">
        <v>12</v>
      </c>
      <c r="C159" s="4">
        <f t="shared" ref="C159:S159" si="86">C160/12</f>
        <v>1650.5833333333333</v>
      </c>
      <c r="D159" s="4"/>
      <c r="E159" s="4">
        <f t="shared" si="86"/>
        <v>1721.5</v>
      </c>
      <c r="F159" s="4"/>
      <c r="G159" s="4">
        <f t="shared" si="86"/>
        <v>1795.5</v>
      </c>
      <c r="H159" s="4"/>
      <c r="I159" s="4">
        <f t="shared" si="86"/>
        <v>1872.8333333333333</v>
      </c>
      <c r="J159" s="4"/>
      <c r="K159" s="4">
        <f t="shared" si="86"/>
        <v>1953.4166666666667</v>
      </c>
      <c r="L159" s="4"/>
      <c r="M159" s="4">
        <f t="shared" si="86"/>
        <v>2037.4166666666667</v>
      </c>
      <c r="N159" s="4"/>
      <c r="O159" s="4">
        <f t="shared" si="86"/>
        <v>2125</v>
      </c>
      <c r="P159" s="4"/>
      <c r="Q159" s="4">
        <f t="shared" si="86"/>
        <v>2216.4166666666665</v>
      </c>
      <c r="R159" s="4"/>
      <c r="S159" s="4">
        <f t="shared" si="86"/>
        <v>2216.4166666666665</v>
      </c>
    </row>
    <row r="160" spans="1:25" hidden="1">
      <c r="B160" s="3" t="s">
        <v>13</v>
      </c>
      <c r="C160" s="5">
        <f t="shared" ref="C160:Q160" si="87">ROUND(C95*1.08,0)</f>
        <v>19807</v>
      </c>
      <c r="D160" s="5"/>
      <c r="E160" s="5">
        <f t="shared" si="87"/>
        <v>20658</v>
      </c>
      <c r="F160" s="5"/>
      <c r="G160" s="5">
        <f t="shared" si="87"/>
        <v>21546</v>
      </c>
      <c r="H160" s="5"/>
      <c r="I160" s="5">
        <f t="shared" si="87"/>
        <v>22474</v>
      </c>
      <c r="J160" s="5"/>
      <c r="K160" s="5">
        <f t="shared" si="87"/>
        <v>23441</v>
      </c>
      <c r="L160" s="5"/>
      <c r="M160" s="5">
        <f t="shared" si="87"/>
        <v>24449</v>
      </c>
      <c r="N160" s="5"/>
      <c r="O160" s="5">
        <f t="shared" si="87"/>
        <v>25500</v>
      </c>
      <c r="P160" s="5"/>
      <c r="Q160" s="5">
        <f t="shared" si="87"/>
        <v>26597</v>
      </c>
      <c r="R160" s="5"/>
      <c r="S160" s="5">
        <f>ROUND(S95*1.08,0)</f>
        <v>26597</v>
      </c>
    </row>
    <row r="161" spans="1:25" hidden="1">
      <c r="T161" s="5"/>
      <c r="U161" s="5"/>
      <c r="V161" s="5"/>
      <c r="W161" s="5"/>
      <c r="X161" s="5"/>
      <c r="Y161" s="5"/>
    </row>
    <row r="162" spans="1:25" hidden="1">
      <c r="A162" s="1" t="s">
        <v>20</v>
      </c>
      <c r="B162" s="3" t="s">
        <v>11</v>
      </c>
      <c r="C162" s="4">
        <f t="shared" ref="C162:Q162" si="88">C164/2080</f>
        <v>10.133653846153846</v>
      </c>
      <c r="D162" s="4"/>
      <c r="E162" s="4">
        <f t="shared" si="88"/>
        <v>10.569230769230769</v>
      </c>
      <c r="F162" s="4"/>
      <c r="G162" s="4">
        <f t="shared" si="88"/>
        <v>11.023557692307692</v>
      </c>
      <c r="H162" s="4"/>
      <c r="I162" s="4">
        <f t="shared" si="88"/>
        <v>11.498076923076923</v>
      </c>
      <c r="J162" s="4"/>
      <c r="K162" s="4">
        <f t="shared" si="88"/>
        <v>11.99375</v>
      </c>
      <c r="L162" s="4"/>
      <c r="M162" s="4">
        <f t="shared" si="88"/>
        <v>12.508653846153846</v>
      </c>
      <c r="N162" s="4"/>
      <c r="O162" s="4">
        <f t="shared" si="88"/>
        <v>13.047115384615385</v>
      </c>
      <c r="P162" s="4"/>
      <c r="Q162" s="4">
        <f t="shared" si="88"/>
        <v>13.608653846153846</v>
      </c>
      <c r="R162" s="4"/>
      <c r="S162" s="4">
        <f>S164/2080</f>
        <v>13.608653846153846</v>
      </c>
    </row>
    <row r="163" spans="1:25" hidden="1">
      <c r="B163" s="3" t="s">
        <v>12</v>
      </c>
      <c r="C163" s="4">
        <f t="shared" ref="C163:S163" si="89">C164/12</f>
        <v>1756.5</v>
      </c>
      <c r="D163" s="4"/>
      <c r="E163" s="4">
        <f t="shared" si="89"/>
        <v>1832</v>
      </c>
      <c r="F163" s="4"/>
      <c r="G163" s="4">
        <f t="shared" si="89"/>
        <v>1910.75</v>
      </c>
      <c r="H163" s="4"/>
      <c r="I163" s="4">
        <f t="shared" si="89"/>
        <v>1993</v>
      </c>
      <c r="J163" s="4"/>
      <c r="K163" s="4">
        <f t="shared" si="89"/>
        <v>2078.9166666666665</v>
      </c>
      <c r="L163" s="4"/>
      <c r="M163" s="4">
        <f t="shared" si="89"/>
        <v>2168.1666666666665</v>
      </c>
      <c r="N163" s="4"/>
      <c r="O163" s="4">
        <f t="shared" si="89"/>
        <v>2261.5</v>
      </c>
      <c r="P163" s="4"/>
      <c r="Q163" s="4">
        <f t="shared" si="89"/>
        <v>2358.8333333333335</v>
      </c>
      <c r="R163" s="4"/>
      <c r="S163" s="4">
        <f t="shared" si="89"/>
        <v>2358.8333333333335</v>
      </c>
    </row>
    <row r="164" spans="1:25" hidden="1">
      <c r="B164" s="3" t="s">
        <v>13</v>
      </c>
      <c r="C164" s="5">
        <f t="shared" ref="C164:Q164" si="90">ROUND(C99*1.08,0)</f>
        <v>21078</v>
      </c>
      <c r="D164" s="5"/>
      <c r="E164" s="5">
        <f t="shared" si="90"/>
        <v>21984</v>
      </c>
      <c r="F164" s="5"/>
      <c r="G164" s="5">
        <f t="shared" si="90"/>
        <v>22929</v>
      </c>
      <c r="H164" s="5"/>
      <c r="I164" s="5">
        <f t="shared" si="90"/>
        <v>23916</v>
      </c>
      <c r="J164" s="5"/>
      <c r="K164" s="5">
        <f t="shared" si="90"/>
        <v>24947</v>
      </c>
      <c r="L164" s="5"/>
      <c r="M164" s="5">
        <f t="shared" si="90"/>
        <v>26018</v>
      </c>
      <c r="N164" s="5"/>
      <c r="O164" s="5">
        <f t="shared" si="90"/>
        <v>27138</v>
      </c>
      <c r="P164" s="5"/>
      <c r="Q164" s="5">
        <f t="shared" si="90"/>
        <v>28306</v>
      </c>
      <c r="R164" s="5"/>
      <c r="S164" s="5">
        <f>ROUND(S99*1.08,0)</f>
        <v>28306</v>
      </c>
    </row>
    <row r="165" spans="1:25" hidden="1">
      <c r="T165" s="5"/>
      <c r="U165" s="5"/>
      <c r="V165" s="5"/>
      <c r="W165" s="5"/>
      <c r="X165" s="5"/>
      <c r="Y165" s="5"/>
    </row>
    <row r="166" spans="1:25" hidden="1">
      <c r="A166" s="1" t="s">
        <v>21</v>
      </c>
      <c r="B166" s="3" t="s">
        <v>11</v>
      </c>
      <c r="C166" s="4">
        <f t="shared" ref="C166:Q166" si="91">C168/2080</f>
        <v>10.784615384615385</v>
      </c>
      <c r="D166" s="4"/>
      <c r="E166" s="4">
        <f t="shared" si="91"/>
        <v>11.247596153846153</v>
      </c>
      <c r="F166" s="4"/>
      <c r="G166" s="4">
        <f t="shared" si="91"/>
        <v>11.731730769230769</v>
      </c>
      <c r="H166" s="4"/>
      <c r="I166" s="4">
        <f t="shared" si="91"/>
        <v>12.236538461538462</v>
      </c>
      <c r="J166" s="4"/>
      <c r="K166" s="4">
        <f t="shared" si="91"/>
        <v>12.763942307692307</v>
      </c>
      <c r="L166" s="4"/>
      <c r="M166" s="4">
        <f t="shared" si="91"/>
        <v>13.312019230769231</v>
      </c>
      <c r="N166" s="4"/>
      <c r="O166" s="4">
        <f t="shared" si="91"/>
        <v>13.884134615384616</v>
      </c>
      <c r="P166" s="4"/>
      <c r="Q166" s="4">
        <f t="shared" si="91"/>
        <v>14.481730769230769</v>
      </c>
      <c r="R166" s="4"/>
      <c r="S166" s="4">
        <f>S168/2080</f>
        <v>14.481730769230769</v>
      </c>
    </row>
    <row r="167" spans="1:25" hidden="1">
      <c r="B167" s="3" t="s">
        <v>12</v>
      </c>
      <c r="C167" s="4">
        <f t="shared" ref="C167:S167" si="92">C168/12</f>
        <v>1869.3333333333333</v>
      </c>
      <c r="D167" s="4"/>
      <c r="E167" s="4">
        <f t="shared" si="92"/>
        <v>1949.5833333333333</v>
      </c>
      <c r="F167" s="4"/>
      <c r="G167" s="4">
        <f t="shared" si="92"/>
        <v>2033.5</v>
      </c>
      <c r="H167" s="4"/>
      <c r="I167" s="4">
        <f t="shared" si="92"/>
        <v>2121</v>
      </c>
      <c r="J167" s="4"/>
      <c r="K167" s="4">
        <f t="shared" si="92"/>
        <v>2212.4166666666665</v>
      </c>
      <c r="L167" s="4"/>
      <c r="M167" s="4">
        <f t="shared" si="92"/>
        <v>2307.4166666666665</v>
      </c>
      <c r="N167" s="4"/>
      <c r="O167" s="4">
        <f t="shared" si="92"/>
        <v>2406.5833333333335</v>
      </c>
      <c r="P167" s="4"/>
      <c r="Q167" s="4">
        <f t="shared" si="92"/>
        <v>2510.1666666666665</v>
      </c>
      <c r="R167" s="4"/>
      <c r="S167" s="4">
        <f t="shared" si="92"/>
        <v>2510.1666666666665</v>
      </c>
    </row>
    <row r="168" spans="1:25" hidden="1">
      <c r="B168" s="3" t="s">
        <v>13</v>
      </c>
      <c r="C168" s="5">
        <f t="shared" ref="C168:Q168" si="93">ROUND(C103*1.08,0)</f>
        <v>22432</v>
      </c>
      <c r="D168" s="5"/>
      <c r="E168" s="5">
        <f t="shared" si="93"/>
        <v>23395</v>
      </c>
      <c r="F168" s="5"/>
      <c r="G168" s="5">
        <f t="shared" si="93"/>
        <v>24402</v>
      </c>
      <c r="H168" s="5"/>
      <c r="I168" s="5">
        <f t="shared" si="93"/>
        <v>25452</v>
      </c>
      <c r="J168" s="5"/>
      <c r="K168" s="5">
        <f t="shared" si="93"/>
        <v>26549</v>
      </c>
      <c r="L168" s="5"/>
      <c r="M168" s="5">
        <f t="shared" si="93"/>
        <v>27689</v>
      </c>
      <c r="N168" s="5"/>
      <c r="O168" s="5">
        <f t="shared" si="93"/>
        <v>28879</v>
      </c>
      <c r="P168" s="5"/>
      <c r="Q168" s="5">
        <f t="shared" si="93"/>
        <v>30122</v>
      </c>
      <c r="R168" s="5"/>
      <c r="S168" s="5">
        <f>ROUND(S103*1.08,0)</f>
        <v>30122</v>
      </c>
    </row>
    <row r="169" spans="1:25" hidden="1">
      <c r="T169" s="5"/>
      <c r="U169" s="5"/>
      <c r="V169" s="5"/>
      <c r="W169" s="5"/>
      <c r="X169" s="5"/>
      <c r="Y169" s="5"/>
    </row>
    <row r="170" spans="1:25" hidden="1">
      <c r="A170" s="1" t="s">
        <v>22</v>
      </c>
      <c r="B170" s="3" t="s">
        <v>11</v>
      </c>
      <c r="C170" s="4">
        <f t="shared" ref="C170:Q170" si="94">C172/2080</f>
        <v>11.476442307692308</v>
      </c>
      <c r="D170" s="4"/>
      <c r="E170" s="4">
        <f t="shared" si="94"/>
        <v>11.970192307692308</v>
      </c>
      <c r="F170" s="4"/>
      <c r="G170" s="4">
        <f t="shared" si="94"/>
        <v>12.484615384615385</v>
      </c>
      <c r="H170" s="4"/>
      <c r="I170" s="4">
        <f t="shared" si="94"/>
        <v>13.022115384615384</v>
      </c>
      <c r="J170" s="4"/>
      <c r="K170" s="4">
        <f t="shared" si="94"/>
        <v>13.583173076923076</v>
      </c>
      <c r="L170" s="4"/>
      <c r="M170" s="4">
        <f t="shared" si="94"/>
        <v>14.166826923076924</v>
      </c>
      <c r="N170" s="4"/>
      <c r="O170" s="4">
        <f t="shared" si="94"/>
        <v>14.775</v>
      </c>
      <c r="P170" s="4"/>
      <c r="Q170" s="4">
        <f t="shared" si="94"/>
        <v>15.411057692307692</v>
      </c>
      <c r="R170" s="4"/>
      <c r="S170" s="4">
        <f>S172/2080</f>
        <v>15.411057692307692</v>
      </c>
    </row>
    <row r="171" spans="1:25" hidden="1">
      <c r="B171" s="3" t="s">
        <v>12</v>
      </c>
      <c r="C171" s="4">
        <f t="shared" ref="C171:S171" si="95">C172/12</f>
        <v>1989.25</v>
      </c>
      <c r="D171" s="4"/>
      <c r="E171" s="4">
        <f t="shared" si="95"/>
        <v>2074.8333333333335</v>
      </c>
      <c r="F171" s="4"/>
      <c r="G171" s="4">
        <f t="shared" si="95"/>
        <v>2164</v>
      </c>
      <c r="H171" s="4"/>
      <c r="I171" s="4">
        <f t="shared" si="95"/>
        <v>2257.1666666666665</v>
      </c>
      <c r="J171" s="4"/>
      <c r="K171" s="4">
        <f t="shared" si="95"/>
        <v>2354.4166666666665</v>
      </c>
      <c r="L171" s="4"/>
      <c r="M171" s="4">
        <f t="shared" si="95"/>
        <v>2455.5833333333335</v>
      </c>
      <c r="N171" s="4"/>
      <c r="O171" s="4">
        <f t="shared" si="95"/>
        <v>2561</v>
      </c>
      <c r="P171" s="4"/>
      <c r="Q171" s="4">
        <f t="shared" si="95"/>
        <v>2671.25</v>
      </c>
      <c r="R171" s="4"/>
      <c r="S171" s="4">
        <f t="shared" si="95"/>
        <v>2671.25</v>
      </c>
    </row>
    <row r="172" spans="1:25" hidden="1">
      <c r="B172" s="3" t="s">
        <v>13</v>
      </c>
      <c r="C172" s="5">
        <f t="shared" ref="C172:Q172" si="96">ROUND(C107*1.08,0)</f>
        <v>23871</v>
      </c>
      <c r="D172" s="5"/>
      <c r="E172" s="5">
        <f t="shared" si="96"/>
        <v>24898</v>
      </c>
      <c r="F172" s="5"/>
      <c r="G172" s="5">
        <f t="shared" si="96"/>
        <v>25968</v>
      </c>
      <c r="H172" s="5"/>
      <c r="I172" s="5">
        <f t="shared" si="96"/>
        <v>27086</v>
      </c>
      <c r="J172" s="5"/>
      <c r="K172" s="5">
        <f t="shared" si="96"/>
        <v>28253</v>
      </c>
      <c r="L172" s="5"/>
      <c r="M172" s="5">
        <f t="shared" si="96"/>
        <v>29467</v>
      </c>
      <c r="N172" s="5"/>
      <c r="O172" s="5">
        <f t="shared" si="96"/>
        <v>30732</v>
      </c>
      <c r="P172" s="5"/>
      <c r="Q172" s="5">
        <f t="shared" si="96"/>
        <v>32055</v>
      </c>
      <c r="R172" s="5"/>
      <c r="S172" s="5">
        <f>ROUND(S107*1.08,0)</f>
        <v>32055</v>
      </c>
    </row>
    <row r="173" spans="1:25" hidden="1">
      <c r="T173" s="5"/>
      <c r="U173" s="5"/>
      <c r="V173" s="5"/>
      <c r="W173" s="5"/>
      <c r="X173" s="5"/>
      <c r="Y173" s="5"/>
    </row>
    <row r="174" spans="1:25" hidden="1">
      <c r="A174" s="1" t="s">
        <v>23</v>
      </c>
      <c r="B174" s="3" t="s">
        <v>11</v>
      </c>
      <c r="C174" s="4">
        <f t="shared" ref="C174:Q174" si="97">C176/2080</f>
        <v>12.213942307692308</v>
      </c>
      <c r="D174" s="4"/>
      <c r="E174" s="4">
        <f t="shared" si="97"/>
        <v>12.738461538461538</v>
      </c>
      <c r="F174" s="4"/>
      <c r="G174" s="4">
        <f t="shared" si="97"/>
        <v>13.286538461538461</v>
      </c>
      <c r="H174" s="4"/>
      <c r="I174" s="4">
        <f t="shared" si="97"/>
        <v>13.858173076923077</v>
      </c>
      <c r="J174" s="4"/>
      <c r="K174" s="4">
        <f t="shared" si="97"/>
        <v>14.454807692307693</v>
      </c>
      <c r="L174" s="4"/>
      <c r="M174" s="4">
        <f t="shared" si="97"/>
        <v>15.076442307692307</v>
      </c>
      <c r="N174" s="4"/>
      <c r="O174" s="4">
        <f t="shared" si="97"/>
        <v>15.72451923076923</v>
      </c>
      <c r="P174" s="4"/>
      <c r="Q174" s="4">
        <f t="shared" si="97"/>
        <v>16.400961538461537</v>
      </c>
      <c r="R174" s="4"/>
      <c r="S174" s="4">
        <f>S176/2080</f>
        <v>16.400961538461537</v>
      </c>
    </row>
    <row r="175" spans="1:25" hidden="1">
      <c r="B175" s="3" t="s">
        <v>12</v>
      </c>
      <c r="C175" s="4">
        <f t="shared" ref="C175:S175" si="98">C176/12</f>
        <v>2117.0833333333335</v>
      </c>
      <c r="D175" s="4"/>
      <c r="E175" s="4">
        <f t="shared" si="98"/>
        <v>2208</v>
      </c>
      <c r="F175" s="4"/>
      <c r="G175" s="4">
        <f t="shared" si="98"/>
        <v>2303</v>
      </c>
      <c r="H175" s="4"/>
      <c r="I175" s="4">
        <f t="shared" si="98"/>
        <v>2402.0833333333335</v>
      </c>
      <c r="J175" s="4"/>
      <c r="K175" s="4">
        <f t="shared" si="98"/>
        <v>2505.5</v>
      </c>
      <c r="L175" s="4"/>
      <c r="M175" s="4">
        <f t="shared" si="98"/>
        <v>2613.25</v>
      </c>
      <c r="N175" s="4"/>
      <c r="O175" s="4">
        <f t="shared" si="98"/>
        <v>2725.5833333333335</v>
      </c>
      <c r="P175" s="4"/>
      <c r="Q175" s="4">
        <f t="shared" si="98"/>
        <v>2842.8333333333335</v>
      </c>
      <c r="R175" s="4"/>
      <c r="S175" s="4">
        <f t="shared" si="98"/>
        <v>2842.8333333333335</v>
      </c>
    </row>
    <row r="176" spans="1:25" hidden="1">
      <c r="B176" s="3" t="s">
        <v>13</v>
      </c>
      <c r="C176" s="5">
        <f t="shared" ref="C176:Q176" si="99">ROUND(C111*1.08,0)</f>
        <v>25405</v>
      </c>
      <c r="D176" s="5"/>
      <c r="E176" s="5">
        <f t="shared" si="99"/>
        <v>26496</v>
      </c>
      <c r="F176" s="5"/>
      <c r="G176" s="5">
        <f t="shared" si="99"/>
        <v>27636</v>
      </c>
      <c r="H176" s="5"/>
      <c r="I176" s="5">
        <f t="shared" si="99"/>
        <v>28825</v>
      </c>
      <c r="J176" s="5"/>
      <c r="K176" s="5">
        <f t="shared" si="99"/>
        <v>30066</v>
      </c>
      <c r="L176" s="5"/>
      <c r="M176" s="5">
        <f t="shared" si="99"/>
        <v>31359</v>
      </c>
      <c r="N176" s="5"/>
      <c r="O176" s="5">
        <f t="shared" si="99"/>
        <v>32707</v>
      </c>
      <c r="P176" s="5"/>
      <c r="Q176" s="5">
        <f t="shared" si="99"/>
        <v>34114</v>
      </c>
      <c r="R176" s="5"/>
      <c r="S176" s="5">
        <f>ROUND(S111*1.08,0)</f>
        <v>34114</v>
      </c>
    </row>
    <row r="177" spans="1:25" hidden="1">
      <c r="T177" s="5"/>
      <c r="U177" s="5"/>
      <c r="V177" s="5"/>
      <c r="W177" s="5"/>
      <c r="X177" s="5"/>
      <c r="Y177" s="5"/>
    </row>
    <row r="178" spans="1:25" hidden="1">
      <c r="A178" s="1" t="s">
        <v>24</v>
      </c>
      <c r="B178" s="3" t="s">
        <v>11</v>
      </c>
      <c r="C178" s="4">
        <f t="shared" ref="C178:Q178" si="100">C180/2080</f>
        <v>12.997596153846153</v>
      </c>
      <c r="D178" s="4"/>
      <c r="E178" s="4">
        <f t="shared" si="100"/>
        <v>13.55625</v>
      </c>
      <c r="F178" s="4"/>
      <c r="G178" s="4">
        <f t="shared" si="100"/>
        <v>14.138942307692307</v>
      </c>
      <c r="H178" s="4"/>
      <c r="I178" s="4">
        <f t="shared" si="100"/>
        <v>14.747115384615384</v>
      </c>
      <c r="J178" s="4"/>
      <c r="K178" s="4">
        <f t="shared" si="100"/>
        <v>15.382692307692308</v>
      </c>
      <c r="L178" s="4"/>
      <c r="M178" s="4">
        <f t="shared" si="100"/>
        <v>16.044711538461538</v>
      </c>
      <c r="N178" s="4"/>
      <c r="O178" s="4">
        <f t="shared" si="100"/>
        <v>16.733653846153846</v>
      </c>
      <c r="P178" s="4"/>
      <c r="Q178" s="4">
        <f t="shared" si="100"/>
        <v>17.453846153846154</v>
      </c>
      <c r="R178" s="4"/>
      <c r="S178" s="4">
        <f>S180/2080</f>
        <v>17.453846153846154</v>
      </c>
    </row>
    <row r="179" spans="1:25" hidden="1">
      <c r="B179" s="3" t="s">
        <v>12</v>
      </c>
      <c r="C179" s="4">
        <f t="shared" ref="C179:S179" si="101">C180/12</f>
        <v>2252.9166666666665</v>
      </c>
      <c r="D179" s="4"/>
      <c r="E179" s="4">
        <f t="shared" si="101"/>
        <v>2349.75</v>
      </c>
      <c r="F179" s="4"/>
      <c r="G179" s="4">
        <f t="shared" si="101"/>
        <v>2450.75</v>
      </c>
      <c r="H179" s="4"/>
      <c r="I179" s="4">
        <f t="shared" si="101"/>
        <v>2556.1666666666665</v>
      </c>
      <c r="J179" s="4"/>
      <c r="K179" s="4">
        <f t="shared" si="101"/>
        <v>2666.3333333333335</v>
      </c>
      <c r="L179" s="4"/>
      <c r="M179" s="4">
        <f t="shared" si="101"/>
        <v>2781.0833333333335</v>
      </c>
      <c r="N179" s="4"/>
      <c r="O179" s="4">
        <f t="shared" si="101"/>
        <v>2900.5</v>
      </c>
      <c r="P179" s="4"/>
      <c r="Q179" s="4">
        <f t="shared" si="101"/>
        <v>3025.3333333333335</v>
      </c>
      <c r="R179" s="4"/>
      <c r="S179" s="4">
        <f t="shared" si="101"/>
        <v>3025.3333333333335</v>
      </c>
    </row>
    <row r="180" spans="1:25" hidden="1">
      <c r="B180" s="3" t="s">
        <v>13</v>
      </c>
      <c r="C180" s="5">
        <f t="shared" ref="C180:Q180" si="102">ROUND(C115*1.08,0)</f>
        <v>27035</v>
      </c>
      <c r="D180" s="5"/>
      <c r="E180" s="5">
        <f t="shared" si="102"/>
        <v>28197</v>
      </c>
      <c r="F180" s="5"/>
      <c r="G180" s="5">
        <f t="shared" si="102"/>
        <v>29409</v>
      </c>
      <c r="H180" s="5"/>
      <c r="I180" s="5">
        <f t="shared" si="102"/>
        <v>30674</v>
      </c>
      <c r="J180" s="5"/>
      <c r="K180" s="5">
        <f t="shared" si="102"/>
        <v>31996</v>
      </c>
      <c r="L180" s="5"/>
      <c r="M180" s="5">
        <f t="shared" si="102"/>
        <v>33373</v>
      </c>
      <c r="N180" s="5"/>
      <c r="O180" s="5">
        <f t="shared" si="102"/>
        <v>34806</v>
      </c>
      <c r="P180" s="5"/>
      <c r="Q180" s="5">
        <f t="shared" si="102"/>
        <v>36304</v>
      </c>
      <c r="R180" s="5"/>
      <c r="S180" s="5">
        <f>ROUND(S115*1.08,0)</f>
        <v>36304</v>
      </c>
    </row>
    <row r="181" spans="1:25" hidden="1">
      <c r="T181" s="5"/>
      <c r="U181" s="5"/>
      <c r="V181" s="5"/>
      <c r="W181" s="5"/>
      <c r="X181" s="5"/>
      <c r="Y181" s="5"/>
    </row>
    <row r="182" spans="1:25" hidden="1">
      <c r="A182" s="1" t="s">
        <v>25</v>
      </c>
      <c r="B182" s="3" t="s">
        <v>11</v>
      </c>
      <c r="C182" s="4">
        <f t="shared" ref="C182:Q182" si="103">C184/2080</f>
        <v>13.832211538461538</v>
      </c>
      <c r="D182" s="4"/>
      <c r="E182" s="4">
        <f t="shared" si="103"/>
        <v>14.425961538461538</v>
      </c>
      <c r="F182" s="4"/>
      <c r="G182" s="4">
        <f t="shared" si="103"/>
        <v>15.047115384615385</v>
      </c>
      <c r="H182" s="4"/>
      <c r="I182" s="4">
        <f t="shared" si="103"/>
        <v>15.694711538461538</v>
      </c>
      <c r="J182" s="4"/>
      <c r="K182" s="4">
        <f t="shared" si="103"/>
        <v>16.370673076923076</v>
      </c>
      <c r="L182" s="4"/>
      <c r="M182" s="4">
        <f t="shared" si="103"/>
        <v>17.07451923076923</v>
      </c>
      <c r="N182" s="4"/>
      <c r="O182" s="4">
        <f t="shared" si="103"/>
        <v>17.808173076923076</v>
      </c>
      <c r="P182" s="4"/>
      <c r="Q182" s="4">
        <f t="shared" si="103"/>
        <v>18.574999999999999</v>
      </c>
      <c r="R182" s="4"/>
      <c r="S182" s="4">
        <f>S184/2080</f>
        <v>18.574999999999999</v>
      </c>
    </row>
    <row r="183" spans="1:25" hidden="1">
      <c r="B183" s="3" t="s">
        <v>12</v>
      </c>
      <c r="C183" s="4">
        <f t="shared" ref="C183:S183" si="104">C184/12</f>
        <v>2397.5833333333335</v>
      </c>
      <c r="D183" s="4"/>
      <c r="E183" s="4">
        <f t="shared" si="104"/>
        <v>2500.5</v>
      </c>
      <c r="F183" s="4"/>
      <c r="G183" s="4">
        <f t="shared" si="104"/>
        <v>2608.1666666666665</v>
      </c>
      <c r="H183" s="4"/>
      <c r="I183" s="4">
        <f t="shared" si="104"/>
        <v>2720.4166666666665</v>
      </c>
      <c r="J183" s="4"/>
      <c r="K183" s="4">
        <f t="shared" si="104"/>
        <v>2837.5833333333335</v>
      </c>
      <c r="L183" s="4"/>
      <c r="M183" s="4">
        <f t="shared" si="104"/>
        <v>2959.5833333333335</v>
      </c>
      <c r="N183" s="4"/>
      <c r="O183" s="4">
        <f t="shared" si="104"/>
        <v>3086.75</v>
      </c>
      <c r="P183" s="4"/>
      <c r="Q183" s="4">
        <f t="shared" si="104"/>
        <v>3219.6666666666665</v>
      </c>
      <c r="R183" s="4"/>
      <c r="S183" s="4">
        <f t="shared" si="104"/>
        <v>3219.6666666666665</v>
      </c>
    </row>
    <row r="184" spans="1:25" hidden="1">
      <c r="B184" s="3" t="s">
        <v>13</v>
      </c>
      <c r="C184" s="5">
        <f t="shared" ref="C184:Q184" si="105">ROUND(C119*1.08,0)</f>
        <v>28771</v>
      </c>
      <c r="D184" s="5"/>
      <c r="E184" s="5">
        <f t="shared" si="105"/>
        <v>30006</v>
      </c>
      <c r="F184" s="5"/>
      <c r="G184" s="5">
        <f t="shared" si="105"/>
        <v>31298</v>
      </c>
      <c r="H184" s="5"/>
      <c r="I184" s="5">
        <f t="shared" si="105"/>
        <v>32645</v>
      </c>
      <c r="J184" s="5"/>
      <c r="K184" s="5">
        <f t="shared" si="105"/>
        <v>34051</v>
      </c>
      <c r="L184" s="5"/>
      <c r="M184" s="5">
        <f t="shared" si="105"/>
        <v>35515</v>
      </c>
      <c r="N184" s="5"/>
      <c r="O184" s="5">
        <f t="shared" si="105"/>
        <v>37041</v>
      </c>
      <c r="P184" s="5"/>
      <c r="Q184" s="5">
        <f t="shared" si="105"/>
        <v>38636</v>
      </c>
      <c r="R184" s="5"/>
      <c r="S184" s="5">
        <f>ROUND(S119*1.08,0)</f>
        <v>38636</v>
      </c>
    </row>
    <row r="185" spans="1:25" hidden="1">
      <c r="T185" s="5"/>
      <c r="U185" s="5"/>
      <c r="V185" s="5"/>
      <c r="W185" s="5"/>
      <c r="X185" s="5"/>
      <c r="Y185" s="5"/>
    </row>
    <row r="186" spans="1:25" hidden="1">
      <c r="A186" s="1" t="s">
        <v>26</v>
      </c>
      <c r="B186" s="3" t="s">
        <v>11</v>
      </c>
      <c r="C186" s="4">
        <f t="shared" ref="C186:Q186" si="106">C188/2080</f>
        <v>14.719711538461539</v>
      </c>
      <c r="D186" s="4"/>
      <c r="E186" s="4">
        <f t="shared" si="106"/>
        <v>15.351923076923077</v>
      </c>
      <c r="F186" s="4"/>
      <c r="G186" s="4">
        <f t="shared" si="106"/>
        <v>16.012499999999999</v>
      </c>
      <c r="H186" s="4"/>
      <c r="I186" s="4">
        <f t="shared" si="106"/>
        <v>16.701923076923077</v>
      </c>
      <c r="J186" s="4"/>
      <c r="K186" s="4">
        <f t="shared" si="106"/>
        <v>17.421153846153846</v>
      </c>
      <c r="L186" s="4"/>
      <c r="M186" s="4">
        <f t="shared" si="106"/>
        <v>18.170673076923077</v>
      </c>
      <c r="N186" s="4"/>
      <c r="O186" s="4">
        <f t="shared" si="106"/>
        <v>18.950961538461538</v>
      </c>
      <c r="P186" s="4"/>
      <c r="Q186" s="4">
        <f t="shared" si="106"/>
        <v>19.767307692307693</v>
      </c>
      <c r="R186" s="4"/>
      <c r="S186" s="4">
        <f>S188/2080</f>
        <v>19.767307692307693</v>
      </c>
    </row>
    <row r="187" spans="1:25" hidden="1">
      <c r="B187" s="3" t="s">
        <v>12</v>
      </c>
      <c r="C187" s="4">
        <f t="shared" ref="C187:S187" si="107">C188/12</f>
        <v>2551.4166666666665</v>
      </c>
      <c r="D187" s="4"/>
      <c r="E187" s="4">
        <f t="shared" si="107"/>
        <v>2661</v>
      </c>
      <c r="F187" s="4"/>
      <c r="G187" s="4">
        <f t="shared" si="107"/>
        <v>2775.5</v>
      </c>
      <c r="H187" s="4"/>
      <c r="I187" s="4">
        <f t="shared" si="107"/>
        <v>2895</v>
      </c>
      <c r="J187" s="4"/>
      <c r="K187" s="4">
        <f t="shared" si="107"/>
        <v>3019.6666666666665</v>
      </c>
      <c r="L187" s="4"/>
      <c r="M187" s="4">
        <f t="shared" si="107"/>
        <v>3149.5833333333335</v>
      </c>
      <c r="N187" s="4"/>
      <c r="O187" s="4">
        <f t="shared" si="107"/>
        <v>3284.8333333333335</v>
      </c>
      <c r="P187" s="4"/>
      <c r="Q187" s="4">
        <f t="shared" si="107"/>
        <v>3426.3333333333335</v>
      </c>
      <c r="R187" s="4"/>
      <c r="S187" s="4">
        <f t="shared" si="107"/>
        <v>3426.3333333333335</v>
      </c>
    </row>
    <row r="188" spans="1:25" hidden="1">
      <c r="B188" s="3" t="s">
        <v>13</v>
      </c>
      <c r="C188" s="5">
        <f t="shared" ref="C188:Q188" si="108">ROUND(C123*1.08,0)</f>
        <v>30617</v>
      </c>
      <c r="D188" s="5"/>
      <c r="E188" s="5">
        <f t="shared" si="108"/>
        <v>31932</v>
      </c>
      <c r="F188" s="5"/>
      <c r="G188" s="5">
        <f t="shared" si="108"/>
        <v>33306</v>
      </c>
      <c r="H188" s="5"/>
      <c r="I188" s="5">
        <f t="shared" si="108"/>
        <v>34740</v>
      </c>
      <c r="J188" s="5"/>
      <c r="K188" s="5">
        <f t="shared" si="108"/>
        <v>36236</v>
      </c>
      <c r="L188" s="5"/>
      <c r="M188" s="5">
        <f t="shared" si="108"/>
        <v>37795</v>
      </c>
      <c r="N188" s="5"/>
      <c r="O188" s="5">
        <f t="shared" si="108"/>
        <v>39418</v>
      </c>
      <c r="P188" s="5"/>
      <c r="Q188" s="5">
        <f t="shared" si="108"/>
        <v>41116</v>
      </c>
      <c r="R188" s="5"/>
      <c r="S188" s="5">
        <f>ROUND(S123*1.08,0)</f>
        <v>41116</v>
      </c>
    </row>
    <row r="189" spans="1:25" hidden="1">
      <c r="T189" s="5"/>
      <c r="U189" s="5"/>
      <c r="V189" s="5"/>
      <c r="W189" s="5"/>
      <c r="X189" s="5"/>
      <c r="Y189" s="5"/>
    </row>
    <row r="190" spans="1:25" hidden="1">
      <c r="A190" s="1" t="s">
        <v>27</v>
      </c>
      <c r="B190" s="3" t="s">
        <v>11</v>
      </c>
      <c r="C190" s="4">
        <f t="shared" ref="C190:Q190" si="109">C192/2080</f>
        <v>15.664903846153846</v>
      </c>
      <c r="D190" s="4"/>
      <c r="E190" s="4">
        <f t="shared" si="109"/>
        <v>16.337499999999999</v>
      </c>
      <c r="F190" s="4"/>
      <c r="G190" s="4">
        <f t="shared" si="109"/>
        <v>17.041346153846153</v>
      </c>
      <c r="H190" s="4"/>
      <c r="I190" s="4">
        <f t="shared" si="109"/>
        <v>17.774519230769229</v>
      </c>
      <c r="J190" s="4"/>
      <c r="K190" s="4">
        <f t="shared" si="109"/>
        <v>18.540384615384614</v>
      </c>
      <c r="L190" s="4"/>
      <c r="M190" s="4">
        <f t="shared" si="109"/>
        <v>19.33653846153846</v>
      </c>
      <c r="N190" s="4"/>
      <c r="O190" s="4">
        <f t="shared" si="109"/>
        <v>20.167307692307691</v>
      </c>
      <c r="P190" s="4"/>
      <c r="Q190" s="4">
        <f t="shared" si="109"/>
        <v>21.036538461538463</v>
      </c>
      <c r="R190" s="4"/>
      <c r="S190" s="4">
        <f>S192/2080</f>
        <v>21.036538461538463</v>
      </c>
    </row>
    <row r="191" spans="1:25" hidden="1">
      <c r="B191" s="3" t="s">
        <v>12</v>
      </c>
      <c r="C191" s="4">
        <f t="shared" ref="C191:S191" si="110">C192/12</f>
        <v>2715.25</v>
      </c>
      <c r="D191" s="4"/>
      <c r="E191" s="4">
        <f t="shared" si="110"/>
        <v>2831.8333333333335</v>
      </c>
      <c r="F191" s="4"/>
      <c r="G191" s="4">
        <f t="shared" si="110"/>
        <v>2953.8333333333335</v>
      </c>
      <c r="H191" s="4"/>
      <c r="I191" s="4">
        <f t="shared" si="110"/>
        <v>3080.9166666666665</v>
      </c>
      <c r="J191" s="4"/>
      <c r="K191" s="4">
        <f t="shared" si="110"/>
        <v>3213.6666666666665</v>
      </c>
      <c r="L191" s="4"/>
      <c r="M191" s="4">
        <f t="shared" si="110"/>
        <v>3351.6666666666665</v>
      </c>
      <c r="N191" s="4"/>
      <c r="O191" s="4">
        <f t="shared" si="110"/>
        <v>3495.6666666666665</v>
      </c>
      <c r="P191" s="4"/>
      <c r="Q191" s="4">
        <f t="shared" si="110"/>
        <v>3646.3333333333335</v>
      </c>
      <c r="R191" s="4"/>
      <c r="S191" s="4">
        <f t="shared" si="110"/>
        <v>3646.3333333333335</v>
      </c>
    </row>
    <row r="192" spans="1:25" hidden="1">
      <c r="B192" s="3" t="s">
        <v>13</v>
      </c>
      <c r="C192" s="5">
        <f t="shared" ref="C192:Q192" si="111">ROUND(C127*1.08,0)</f>
        <v>32583</v>
      </c>
      <c r="D192" s="5"/>
      <c r="E192" s="5">
        <f t="shared" si="111"/>
        <v>33982</v>
      </c>
      <c r="F192" s="5"/>
      <c r="G192" s="5">
        <f t="shared" si="111"/>
        <v>35446</v>
      </c>
      <c r="H192" s="5"/>
      <c r="I192" s="5">
        <f t="shared" si="111"/>
        <v>36971</v>
      </c>
      <c r="J192" s="5"/>
      <c r="K192" s="5">
        <f t="shared" si="111"/>
        <v>38564</v>
      </c>
      <c r="L192" s="5"/>
      <c r="M192" s="5">
        <f t="shared" si="111"/>
        <v>40220</v>
      </c>
      <c r="N192" s="5"/>
      <c r="O192" s="5">
        <f t="shared" si="111"/>
        <v>41948</v>
      </c>
      <c r="P192" s="5"/>
      <c r="Q192" s="5">
        <f t="shared" si="111"/>
        <v>43756</v>
      </c>
      <c r="R192" s="5"/>
      <c r="S192" s="5">
        <f>ROUND(S127*1.08,0)</f>
        <v>43756</v>
      </c>
    </row>
    <row r="193" spans="1:19" hidden="1"/>
    <row r="194" spans="1:19" hidden="1">
      <c r="A194" s="1" t="s">
        <v>32</v>
      </c>
    </row>
    <row r="195" spans="1:19" hidden="1"/>
    <row r="196" spans="1:19" hidden="1"/>
    <row r="197" spans="1:19" ht="15.75" hidden="1">
      <c r="A197" s="6" t="s">
        <v>33</v>
      </c>
      <c r="B197" s="36"/>
      <c r="C197" s="7"/>
      <c r="D197" s="7"/>
      <c r="E197" s="7"/>
      <c r="F197" s="7"/>
      <c r="G197" s="7"/>
      <c r="H197" s="7"/>
      <c r="M197" s="8"/>
      <c r="N197" s="8"/>
    </row>
    <row r="198" spans="1:19" ht="12.75" hidden="1">
      <c r="A198" s="6" t="s">
        <v>34</v>
      </c>
      <c r="B198" s="36"/>
      <c r="C198" s="7"/>
      <c r="D198" s="7"/>
      <c r="E198" s="7"/>
      <c r="F198" s="7"/>
      <c r="G198" s="7"/>
      <c r="H198" s="7"/>
    </row>
    <row r="199" spans="1:19" hidden="1"/>
    <row r="200" spans="1:19" hidden="1"/>
    <row r="201" spans="1:19" hidden="1">
      <c r="C201" s="3" t="s">
        <v>2</v>
      </c>
      <c r="D201" s="3"/>
      <c r="E201" s="3" t="s">
        <v>3</v>
      </c>
      <c r="F201" s="3"/>
      <c r="G201" s="3" t="s">
        <v>4</v>
      </c>
      <c r="H201" s="3"/>
      <c r="I201" s="3" t="s">
        <v>5</v>
      </c>
      <c r="J201" s="3"/>
      <c r="K201" s="3" t="s">
        <v>6</v>
      </c>
      <c r="L201" s="3"/>
      <c r="M201" s="3" t="s">
        <v>7</v>
      </c>
      <c r="N201" s="3"/>
      <c r="O201" s="3" t="s">
        <v>8</v>
      </c>
      <c r="P201" s="3"/>
      <c r="Q201" s="3" t="s">
        <v>9</v>
      </c>
      <c r="R201" s="3"/>
      <c r="S201" s="3" t="s">
        <v>9</v>
      </c>
    </row>
    <row r="202" spans="1:19" hidden="1"/>
    <row r="203" spans="1:19" hidden="1">
      <c r="A203" s="1" t="s">
        <v>10</v>
      </c>
      <c r="B203" s="3" t="s">
        <v>11</v>
      </c>
      <c r="C203" s="4">
        <f t="shared" ref="C203:Q203" si="112">C205/2080</f>
        <v>7.0990384615384619</v>
      </c>
      <c r="D203" s="4"/>
      <c r="E203" s="4">
        <f t="shared" si="112"/>
        <v>7.4043269230769226</v>
      </c>
      <c r="F203" s="4"/>
      <c r="G203" s="4">
        <f t="shared" si="112"/>
        <v>7.7225961538461538</v>
      </c>
      <c r="H203" s="4"/>
      <c r="I203" s="4">
        <f t="shared" si="112"/>
        <v>8.0548076923076923</v>
      </c>
      <c r="J203" s="4"/>
      <c r="K203" s="4">
        <f t="shared" si="112"/>
        <v>8.400961538461539</v>
      </c>
      <c r="L203" s="4"/>
      <c r="M203" s="4">
        <f t="shared" si="112"/>
        <v>8.7620192307692299</v>
      </c>
      <c r="N203" s="4"/>
      <c r="O203" s="4">
        <f t="shared" si="112"/>
        <v>9.1389423076923073</v>
      </c>
      <c r="P203" s="4"/>
      <c r="Q203" s="4">
        <f t="shared" si="112"/>
        <v>9.5322115384615387</v>
      </c>
      <c r="R203" s="4"/>
      <c r="S203" s="4">
        <f>S205/2080</f>
        <v>9.5322115384615387</v>
      </c>
    </row>
    <row r="204" spans="1:19" hidden="1">
      <c r="B204" s="3" t="s">
        <v>12</v>
      </c>
      <c r="C204" s="4">
        <f t="shared" ref="C204:S204" si="113">C205/12</f>
        <v>1230.5</v>
      </c>
      <c r="D204" s="4"/>
      <c r="E204" s="4">
        <f t="shared" si="113"/>
        <v>1283.4166666666667</v>
      </c>
      <c r="F204" s="4"/>
      <c r="G204" s="4">
        <f t="shared" si="113"/>
        <v>1338.5833333333333</v>
      </c>
      <c r="H204" s="4"/>
      <c r="I204" s="4">
        <f t="shared" si="113"/>
        <v>1396.1666666666667</v>
      </c>
      <c r="J204" s="4"/>
      <c r="K204" s="4">
        <f t="shared" si="113"/>
        <v>1456.1666666666667</v>
      </c>
      <c r="L204" s="4"/>
      <c r="M204" s="4">
        <f t="shared" si="113"/>
        <v>1518.75</v>
      </c>
      <c r="N204" s="4"/>
      <c r="O204" s="4">
        <f t="shared" si="113"/>
        <v>1584.0833333333333</v>
      </c>
      <c r="P204" s="4"/>
      <c r="Q204" s="4">
        <f t="shared" si="113"/>
        <v>1652.25</v>
      </c>
      <c r="R204" s="4"/>
      <c r="S204" s="4">
        <f t="shared" si="113"/>
        <v>1652.25</v>
      </c>
    </row>
    <row r="205" spans="1:19" hidden="1">
      <c r="B205" s="3" t="s">
        <v>13</v>
      </c>
      <c r="C205" s="5">
        <f>ROUND(C140*1.0175,0)</f>
        <v>14766</v>
      </c>
      <c r="D205" s="5"/>
      <c r="E205" s="5">
        <f t="shared" ref="E205:Q205" si="114">ROUND(E140*1.0175,0)</f>
        <v>15401</v>
      </c>
      <c r="F205" s="5"/>
      <c r="G205" s="5">
        <f t="shared" si="114"/>
        <v>16063</v>
      </c>
      <c r="H205" s="5"/>
      <c r="I205" s="5">
        <f t="shared" si="114"/>
        <v>16754</v>
      </c>
      <c r="J205" s="5"/>
      <c r="K205" s="5">
        <f t="shared" si="114"/>
        <v>17474</v>
      </c>
      <c r="L205" s="5"/>
      <c r="M205" s="5">
        <f t="shared" si="114"/>
        <v>18225</v>
      </c>
      <c r="N205" s="5"/>
      <c r="O205" s="5">
        <f t="shared" si="114"/>
        <v>19009</v>
      </c>
      <c r="P205" s="5"/>
      <c r="Q205" s="5">
        <f t="shared" si="114"/>
        <v>19827</v>
      </c>
      <c r="R205" s="5"/>
      <c r="S205" s="5">
        <f>ROUND(S140*1.0175,0)</f>
        <v>19827</v>
      </c>
    </row>
    <row r="206" spans="1:19" hidden="1"/>
    <row r="207" spans="1:19" hidden="1">
      <c r="A207" s="1" t="s">
        <v>14</v>
      </c>
      <c r="B207" s="3" t="s">
        <v>11</v>
      </c>
      <c r="C207" s="4">
        <f t="shared" ref="C207:Q207" si="115">C209/2080</f>
        <v>7.554326923076923</v>
      </c>
      <c r="D207" s="4"/>
      <c r="E207" s="4">
        <f t="shared" si="115"/>
        <v>7.8793269230769232</v>
      </c>
      <c r="F207" s="4"/>
      <c r="G207" s="4">
        <f t="shared" si="115"/>
        <v>8.2177884615384613</v>
      </c>
      <c r="H207" s="4"/>
      <c r="I207" s="4">
        <f t="shared" si="115"/>
        <v>8.5716346153846157</v>
      </c>
      <c r="J207" s="4"/>
      <c r="K207" s="4">
        <f t="shared" si="115"/>
        <v>8.9408653846153854</v>
      </c>
      <c r="L207" s="4"/>
      <c r="M207" s="4">
        <f t="shared" si="115"/>
        <v>9.3249999999999993</v>
      </c>
      <c r="N207" s="4"/>
      <c r="O207" s="4">
        <f t="shared" si="115"/>
        <v>9.7259615384615383</v>
      </c>
      <c r="P207" s="4"/>
      <c r="Q207" s="4">
        <f t="shared" si="115"/>
        <v>10.144711538461538</v>
      </c>
      <c r="R207" s="4"/>
      <c r="S207" s="4">
        <f>S209/2080</f>
        <v>10.144711538461538</v>
      </c>
    </row>
    <row r="208" spans="1:19" hidden="1">
      <c r="B208" s="3" t="s">
        <v>12</v>
      </c>
      <c r="C208" s="4">
        <f t="shared" ref="C208:S208" si="116">C209/12</f>
        <v>1309.4166666666667</v>
      </c>
      <c r="D208" s="4"/>
      <c r="E208" s="4">
        <f t="shared" si="116"/>
        <v>1365.75</v>
      </c>
      <c r="F208" s="4"/>
      <c r="G208" s="4">
        <f t="shared" si="116"/>
        <v>1424.4166666666667</v>
      </c>
      <c r="H208" s="4"/>
      <c r="I208" s="4">
        <f t="shared" si="116"/>
        <v>1485.75</v>
      </c>
      <c r="J208" s="4"/>
      <c r="K208" s="4">
        <f t="shared" si="116"/>
        <v>1549.75</v>
      </c>
      <c r="L208" s="4"/>
      <c r="M208" s="4">
        <f t="shared" si="116"/>
        <v>1616.3333333333333</v>
      </c>
      <c r="N208" s="4"/>
      <c r="O208" s="4">
        <f t="shared" si="116"/>
        <v>1685.8333333333333</v>
      </c>
      <c r="P208" s="4"/>
      <c r="Q208" s="4">
        <f t="shared" si="116"/>
        <v>1758.4166666666667</v>
      </c>
      <c r="R208" s="4"/>
      <c r="S208" s="4">
        <f t="shared" si="116"/>
        <v>1758.4166666666667</v>
      </c>
    </row>
    <row r="209" spans="1:19" hidden="1">
      <c r="B209" s="3" t="s">
        <v>13</v>
      </c>
      <c r="C209" s="5">
        <f>ROUND(C144*1.0175,0)</f>
        <v>15713</v>
      </c>
      <c r="D209" s="5"/>
      <c r="E209" s="5">
        <f t="shared" ref="E209:Q209" si="117">ROUND(E144*1.0175,0)</f>
        <v>16389</v>
      </c>
      <c r="F209" s="5"/>
      <c r="G209" s="5">
        <f t="shared" si="117"/>
        <v>17093</v>
      </c>
      <c r="H209" s="5"/>
      <c r="I209" s="5">
        <f t="shared" si="117"/>
        <v>17829</v>
      </c>
      <c r="J209" s="5"/>
      <c r="K209" s="5">
        <f t="shared" si="117"/>
        <v>18597</v>
      </c>
      <c r="L209" s="5"/>
      <c r="M209" s="5">
        <f t="shared" si="117"/>
        <v>19396</v>
      </c>
      <c r="N209" s="5"/>
      <c r="O209" s="5">
        <f t="shared" si="117"/>
        <v>20230</v>
      </c>
      <c r="P209" s="5"/>
      <c r="Q209" s="5">
        <f t="shared" si="117"/>
        <v>21101</v>
      </c>
      <c r="R209" s="5"/>
      <c r="S209" s="5">
        <f>ROUND(S144*1.0175,0)</f>
        <v>21101</v>
      </c>
    </row>
    <row r="210" spans="1:19" hidden="1"/>
    <row r="211" spans="1:19" hidden="1">
      <c r="A211" s="1" t="s">
        <v>15</v>
      </c>
      <c r="B211" s="3" t="s">
        <v>11</v>
      </c>
      <c r="C211" s="4">
        <f t="shared" ref="C211:Q211" si="118">C213/2080</f>
        <v>8.0399038461538463</v>
      </c>
      <c r="D211" s="4"/>
      <c r="E211" s="4">
        <f t="shared" si="118"/>
        <v>8.3855769230769237</v>
      </c>
      <c r="F211" s="4"/>
      <c r="G211" s="4">
        <f t="shared" si="118"/>
        <v>8.7456730769230777</v>
      </c>
      <c r="H211" s="4"/>
      <c r="I211" s="4">
        <f t="shared" si="118"/>
        <v>9.1211538461538453</v>
      </c>
      <c r="J211" s="4"/>
      <c r="K211" s="4">
        <f t="shared" si="118"/>
        <v>9.5139423076923073</v>
      </c>
      <c r="L211" s="4"/>
      <c r="M211" s="4">
        <f t="shared" si="118"/>
        <v>9.9230769230769234</v>
      </c>
      <c r="N211" s="4"/>
      <c r="O211" s="4">
        <f t="shared" si="118"/>
        <v>10.35</v>
      </c>
      <c r="P211" s="4"/>
      <c r="Q211" s="4">
        <f t="shared" si="118"/>
        <v>10.795673076923077</v>
      </c>
      <c r="R211" s="4"/>
      <c r="S211" s="4">
        <f>S213/2080</f>
        <v>10.795673076923077</v>
      </c>
    </row>
    <row r="212" spans="1:19" hidden="1">
      <c r="B212" s="3" t="s">
        <v>12</v>
      </c>
      <c r="C212" s="4">
        <f t="shared" ref="C212:S212" si="119">C213/12</f>
        <v>1393.5833333333333</v>
      </c>
      <c r="D212" s="4"/>
      <c r="E212" s="4">
        <f t="shared" si="119"/>
        <v>1453.5</v>
      </c>
      <c r="F212" s="4"/>
      <c r="G212" s="4">
        <f t="shared" si="119"/>
        <v>1515.9166666666667</v>
      </c>
      <c r="H212" s="4"/>
      <c r="I212" s="4">
        <f t="shared" si="119"/>
        <v>1581</v>
      </c>
      <c r="J212" s="4"/>
      <c r="K212" s="4">
        <f t="shared" si="119"/>
        <v>1649.0833333333333</v>
      </c>
      <c r="L212" s="4"/>
      <c r="M212" s="4">
        <f t="shared" si="119"/>
        <v>1720</v>
      </c>
      <c r="N212" s="4"/>
      <c r="O212" s="4">
        <f t="shared" si="119"/>
        <v>1794</v>
      </c>
      <c r="P212" s="4"/>
      <c r="Q212" s="4">
        <f t="shared" si="119"/>
        <v>1871.25</v>
      </c>
      <c r="R212" s="4"/>
      <c r="S212" s="4">
        <f t="shared" si="119"/>
        <v>1871.25</v>
      </c>
    </row>
    <row r="213" spans="1:19" hidden="1">
      <c r="B213" s="3" t="s">
        <v>13</v>
      </c>
      <c r="C213" s="5">
        <f>ROUND(C148*1.0175,0)</f>
        <v>16723</v>
      </c>
      <c r="D213" s="5"/>
      <c r="E213" s="5">
        <f t="shared" ref="E213:Q213" si="120">ROUND(E148*1.0175,0)</f>
        <v>17442</v>
      </c>
      <c r="F213" s="5"/>
      <c r="G213" s="5">
        <f t="shared" si="120"/>
        <v>18191</v>
      </c>
      <c r="H213" s="5"/>
      <c r="I213" s="5">
        <f t="shared" si="120"/>
        <v>18972</v>
      </c>
      <c r="J213" s="5"/>
      <c r="K213" s="5">
        <f t="shared" si="120"/>
        <v>19789</v>
      </c>
      <c r="L213" s="5"/>
      <c r="M213" s="5">
        <f t="shared" si="120"/>
        <v>20640</v>
      </c>
      <c r="N213" s="5"/>
      <c r="O213" s="5">
        <f t="shared" si="120"/>
        <v>21528</v>
      </c>
      <c r="P213" s="5"/>
      <c r="Q213" s="5">
        <f t="shared" si="120"/>
        <v>22455</v>
      </c>
      <c r="R213" s="5"/>
      <c r="S213" s="5">
        <f>ROUND(S148*1.0175,0)</f>
        <v>22455</v>
      </c>
    </row>
    <row r="214" spans="1:19" hidden="1"/>
    <row r="215" spans="1:19" hidden="1">
      <c r="A215" s="1" t="s">
        <v>16</v>
      </c>
      <c r="B215" s="3" t="s">
        <v>11</v>
      </c>
      <c r="C215" s="4">
        <f t="shared" ref="C215:Q215" si="121">C217/2080</f>
        <v>8.5562500000000004</v>
      </c>
      <c r="D215" s="4"/>
      <c r="E215" s="4">
        <f t="shared" si="121"/>
        <v>8.9235576923076927</v>
      </c>
      <c r="F215" s="4"/>
      <c r="G215" s="4">
        <f t="shared" si="121"/>
        <v>9.3067307692307697</v>
      </c>
      <c r="H215" s="4"/>
      <c r="I215" s="4">
        <f t="shared" si="121"/>
        <v>9.7072115384615376</v>
      </c>
      <c r="J215" s="4"/>
      <c r="K215" s="4">
        <f t="shared" si="121"/>
        <v>10.125</v>
      </c>
      <c r="L215" s="4"/>
      <c r="M215" s="4">
        <f t="shared" si="121"/>
        <v>10.560576923076923</v>
      </c>
      <c r="N215" s="4"/>
      <c r="O215" s="4">
        <f t="shared" si="121"/>
        <v>11.014903846153846</v>
      </c>
      <c r="P215" s="4"/>
      <c r="Q215" s="4">
        <f t="shared" si="121"/>
        <v>11.488942307692307</v>
      </c>
      <c r="R215" s="4"/>
      <c r="S215" s="4">
        <f>S217/2080</f>
        <v>11.488942307692307</v>
      </c>
    </row>
    <row r="216" spans="1:19" hidden="1">
      <c r="B216" s="3" t="s">
        <v>12</v>
      </c>
      <c r="C216" s="4">
        <f t="shared" ref="C216:S216" si="122">C217/12</f>
        <v>1483.0833333333333</v>
      </c>
      <c r="D216" s="4"/>
      <c r="E216" s="4">
        <f t="shared" si="122"/>
        <v>1546.75</v>
      </c>
      <c r="F216" s="4"/>
      <c r="G216" s="4">
        <f t="shared" si="122"/>
        <v>1613.1666666666667</v>
      </c>
      <c r="H216" s="4"/>
      <c r="I216" s="4">
        <f t="shared" si="122"/>
        <v>1682.5833333333333</v>
      </c>
      <c r="J216" s="4"/>
      <c r="K216" s="4">
        <f t="shared" si="122"/>
        <v>1755</v>
      </c>
      <c r="L216" s="4"/>
      <c r="M216" s="4">
        <f t="shared" si="122"/>
        <v>1830.5</v>
      </c>
      <c r="N216" s="4"/>
      <c r="O216" s="4">
        <f t="shared" si="122"/>
        <v>1909.25</v>
      </c>
      <c r="P216" s="4"/>
      <c r="Q216" s="4">
        <f t="shared" si="122"/>
        <v>1991.4166666666667</v>
      </c>
      <c r="R216" s="4"/>
      <c r="S216" s="4">
        <f t="shared" si="122"/>
        <v>1991.4166666666667</v>
      </c>
    </row>
    <row r="217" spans="1:19" hidden="1">
      <c r="B217" s="3" t="s">
        <v>13</v>
      </c>
      <c r="C217" s="5">
        <f>ROUND(C152*1.0175,0)</f>
        <v>17797</v>
      </c>
      <c r="D217" s="5"/>
      <c r="E217" s="5">
        <f t="shared" ref="E217:Q217" si="123">ROUND(E152*1.0175,0)</f>
        <v>18561</v>
      </c>
      <c r="F217" s="5"/>
      <c r="G217" s="5">
        <f t="shared" si="123"/>
        <v>19358</v>
      </c>
      <c r="H217" s="5"/>
      <c r="I217" s="5">
        <f t="shared" si="123"/>
        <v>20191</v>
      </c>
      <c r="J217" s="5"/>
      <c r="K217" s="5">
        <f t="shared" si="123"/>
        <v>21060</v>
      </c>
      <c r="L217" s="5"/>
      <c r="M217" s="5">
        <f t="shared" si="123"/>
        <v>21966</v>
      </c>
      <c r="N217" s="5"/>
      <c r="O217" s="5">
        <f t="shared" si="123"/>
        <v>22911</v>
      </c>
      <c r="P217" s="5"/>
      <c r="Q217" s="5">
        <f t="shared" si="123"/>
        <v>23897</v>
      </c>
      <c r="R217" s="5"/>
      <c r="S217" s="5">
        <f>ROUND(S152*1.0175,0)</f>
        <v>23897</v>
      </c>
    </row>
    <row r="218" spans="1:19" hidden="1"/>
    <row r="219" spans="1:19" hidden="1">
      <c r="A219" s="1" t="s">
        <v>17</v>
      </c>
      <c r="B219" s="3" t="s">
        <v>11</v>
      </c>
      <c r="C219" s="4">
        <f t="shared" ref="C219:Q219" si="124">C221/2080</f>
        <v>9.1052884615384624</v>
      </c>
      <c r="D219" s="4"/>
      <c r="E219" s="4">
        <f t="shared" si="124"/>
        <v>9.4966346153846146</v>
      </c>
      <c r="F219" s="4"/>
      <c r="G219" s="4">
        <f t="shared" si="124"/>
        <v>9.9043269230769226</v>
      </c>
      <c r="H219" s="4"/>
      <c r="I219" s="4">
        <f t="shared" si="124"/>
        <v>10.325480769230769</v>
      </c>
      <c r="J219" s="4"/>
      <c r="K219" s="4">
        <f t="shared" si="124"/>
        <v>10.77548076923077</v>
      </c>
      <c r="L219" s="4"/>
      <c r="M219" s="4">
        <f t="shared" si="124"/>
        <v>11.238461538461538</v>
      </c>
      <c r="N219" s="4"/>
      <c r="O219" s="4">
        <f t="shared" si="124"/>
        <v>11.721634615384616</v>
      </c>
      <c r="P219" s="4"/>
      <c r="Q219" s="4">
        <f t="shared" si="124"/>
        <v>12.225961538461538</v>
      </c>
      <c r="R219" s="4"/>
      <c r="S219" s="4">
        <f>S221/2080</f>
        <v>12.225961538461538</v>
      </c>
    </row>
    <row r="220" spans="1:19" hidden="1">
      <c r="A220" s="1" t="s">
        <v>18</v>
      </c>
      <c r="B220" s="3" t="s">
        <v>12</v>
      </c>
      <c r="C220" s="4">
        <f t="shared" ref="C220:S220" si="125">C221/12</f>
        <v>1578.25</v>
      </c>
      <c r="D220" s="4"/>
      <c r="E220" s="4">
        <f t="shared" si="125"/>
        <v>1646.0833333333333</v>
      </c>
      <c r="F220" s="4"/>
      <c r="G220" s="4">
        <f t="shared" si="125"/>
        <v>1716.75</v>
      </c>
      <c r="H220" s="4"/>
      <c r="I220" s="4">
        <f t="shared" si="125"/>
        <v>1789.75</v>
      </c>
      <c r="J220" s="4"/>
      <c r="K220" s="4">
        <f t="shared" si="125"/>
        <v>1867.75</v>
      </c>
      <c r="L220" s="4"/>
      <c r="M220" s="4">
        <f t="shared" si="125"/>
        <v>1948</v>
      </c>
      <c r="N220" s="4"/>
      <c r="O220" s="4">
        <f t="shared" si="125"/>
        <v>2031.75</v>
      </c>
      <c r="P220" s="4"/>
      <c r="Q220" s="4">
        <f t="shared" si="125"/>
        <v>2119.1666666666665</v>
      </c>
      <c r="R220" s="4"/>
      <c r="S220" s="4">
        <f t="shared" si="125"/>
        <v>2119.1666666666665</v>
      </c>
    </row>
    <row r="221" spans="1:19" hidden="1">
      <c r="A221" s="1" t="s">
        <v>18</v>
      </c>
      <c r="B221" s="3" t="s">
        <v>13</v>
      </c>
      <c r="C221" s="5">
        <f>ROUND(C156*1.0175,0)</f>
        <v>18939</v>
      </c>
      <c r="D221" s="5"/>
      <c r="E221" s="5">
        <f t="shared" ref="E221:Q221" si="126">ROUND(E156*1.0175,0)</f>
        <v>19753</v>
      </c>
      <c r="F221" s="5"/>
      <c r="G221" s="5">
        <f t="shared" si="126"/>
        <v>20601</v>
      </c>
      <c r="H221" s="5"/>
      <c r="I221" s="5">
        <f t="shared" si="126"/>
        <v>21477</v>
      </c>
      <c r="J221" s="5"/>
      <c r="K221" s="5">
        <f t="shared" si="126"/>
        <v>22413</v>
      </c>
      <c r="L221" s="5"/>
      <c r="M221" s="5">
        <f t="shared" si="126"/>
        <v>23376</v>
      </c>
      <c r="N221" s="5"/>
      <c r="O221" s="5">
        <f t="shared" si="126"/>
        <v>24381</v>
      </c>
      <c r="P221" s="5"/>
      <c r="Q221" s="5">
        <f t="shared" si="126"/>
        <v>25430</v>
      </c>
      <c r="R221" s="5"/>
      <c r="S221" s="5">
        <f>ROUND(S156*1.0175,0)</f>
        <v>25430</v>
      </c>
    </row>
    <row r="222" spans="1:19" hidden="1"/>
    <row r="223" spans="1:19" hidden="1">
      <c r="A223" s="1" t="s">
        <v>19</v>
      </c>
      <c r="B223" s="3" t="s">
        <v>11</v>
      </c>
      <c r="C223" s="4">
        <f t="shared" ref="C223:Q223" si="127">C225/2080</f>
        <v>9.6894230769230774</v>
      </c>
      <c r="D223" s="4"/>
      <c r="E223" s="4">
        <f t="shared" si="127"/>
        <v>10.10576923076923</v>
      </c>
      <c r="F223" s="4"/>
      <c r="G223" s="4">
        <f t="shared" si="127"/>
        <v>10.539903846153846</v>
      </c>
      <c r="H223" s="4"/>
      <c r="I223" s="4">
        <f t="shared" si="127"/>
        <v>10.99375</v>
      </c>
      <c r="J223" s="4"/>
      <c r="K223" s="4">
        <f t="shared" si="127"/>
        <v>11.466826923076923</v>
      </c>
      <c r="L223" s="4"/>
      <c r="M223" s="4">
        <f t="shared" si="127"/>
        <v>11.960096153846154</v>
      </c>
      <c r="N223" s="4"/>
      <c r="O223" s="4">
        <f t="shared" si="127"/>
        <v>12.474038461538461</v>
      </c>
      <c r="P223" s="4"/>
      <c r="Q223" s="4">
        <f t="shared" si="127"/>
        <v>13.010576923076924</v>
      </c>
      <c r="R223" s="4"/>
      <c r="S223" s="4">
        <f>S225/2080</f>
        <v>13.010576923076924</v>
      </c>
    </row>
    <row r="224" spans="1:19" hidden="1">
      <c r="B224" s="3" t="s">
        <v>12</v>
      </c>
      <c r="C224" s="4">
        <f t="shared" ref="C224:S224" si="128">C225/12</f>
        <v>1679.5</v>
      </c>
      <c r="D224" s="4"/>
      <c r="E224" s="4">
        <f t="shared" si="128"/>
        <v>1751.6666666666667</v>
      </c>
      <c r="F224" s="4"/>
      <c r="G224" s="4">
        <f t="shared" si="128"/>
        <v>1826.9166666666667</v>
      </c>
      <c r="H224" s="4"/>
      <c r="I224" s="4">
        <f t="shared" si="128"/>
        <v>1905.5833333333333</v>
      </c>
      <c r="J224" s="4"/>
      <c r="K224" s="4">
        <f t="shared" si="128"/>
        <v>1987.5833333333333</v>
      </c>
      <c r="L224" s="4"/>
      <c r="M224" s="4">
        <f t="shared" si="128"/>
        <v>2073.0833333333335</v>
      </c>
      <c r="N224" s="4"/>
      <c r="O224" s="4">
        <f t="shared" si="128"/>
        <v>2162.1666666666665</v>
      </c>
      <c r="P224" s="4"/>
      <c r="Q224" s="4">
        <f t="shared" si="128"/>
        <v>2255.1666666666665</v>
      </c>
      <c r="R224" s="4"/>
      <c r="S224" s="4">
        <f t="shared" si="128"/>
        <v>2255.1666666666665</v>
      </c>
    </row>
    <row r="225" spans="1:19" hidden="1">
      <c r="B225" s="3" t="s">
        <v>13</v>
      </c>
      <c r="C225" s="5">
        <f>ROUND(C160*1.0175,0)</f>
        <v>20154</v>
      </c>
      <c r="D225" s="5"/>
      <c r="E225" s="5">
        <f t="shared" ref="E225:Q225" si="129">ROUND(E160*1.0175,0)</f>
        <v>21020</v>
      </c>
      <c r="F225" s="5"/>
      <c r="G225" s="5">
        <f t="shared" si="129"/>
        <v>21923</v>
      </c>
      <c r="H225" s="5"/>
      <c r="I225" s="5">
        <f t="shared" si="129"/>
        <v>22867</v>
      </c>
      <c r="J225" s="5"/>
      <c r="K225" s="5">
        <f t="shared" si="129"/>
        <v>23851</v>
      </c>
      <c r="L225" s="5"/>
      <c r="M225" s="5">
        <f t="shared" si="129"/>
        <v>24877</v>
      </c>
      <c r="N225" s="5"/>
      <c r="O225" s="5">
        <f t="shared" si="129"/>
        <v>25946</v>
      </c>
      <c r="P225" s="5"/>
      <c r="Q225" s="5">
        <f t="shared" si="129"/>
        <v>27062</v>
      </c>
      <c r="R225" s="5"/>
      <c r="S225" s="5">
        <f>ROUND(S160*1.0175,0)</f>
        <v>27062</v>
      </c>
    </row>
    <row r="226" spans="1:19" hidden="1"/>
    <row r="227" spans="1:19" hidden="1">
      <c r="A227" s="1" t="s">
        <v>20</v>
      </c>
      <c r="B227" s="3" t="s">
        <v>11</v>
      </c>
      <c r="C227" s="4">
        <f t="shared" ref="C227:Q227" si="130">C229/2080</f>
        <v>10.311057692307692</v>
      </c>
      <c r="D227" s="4"/>
      <c r="E227" s="4">
        <f t="shared" si="130"/>
        <v>10.754326923076922</v>
      </c>
      <c r="F227" s="4"/>
      <c r="G227" s="4">
        <f t="shared" si="130"/>
        <v>11.216346153846153</v>
      </c>
      <c r="H227" s="4"/>
      <c r="I227" s="4">
        <f t="shared" si="130"/>
        <v>11.69951923076923</v>
      </c>
      <c r="J227" s="4"/>
      <c r="K227" s="4">
        <f t="shared" si="130"/>
        <v>12.203846153846154</v>
      </c>
      <c r="L227" s="4"/>
      <c r="M227" s="4">
        <f t="shared" si="130"/>
        <v>12.727403846153846</v>
      </c>
      <c r="N227" s="4"/>
      <c r="O227" s="4">
        <f t="shared" si="130"/>
        <v>13.27548076923077</v>
      </c>
      <c r="P227" s="4"/>
      <c r="Q227" s="4">
        <f t="shared" si="130"/>
        <v>13.846634615384616</v>
      </c>
      <c r="R227" s="4"/>
      <c r="S227" s="4">
        <f>S229/2080</f>
        <v>13.846634615384616</v>
      </c>
    </row>
    <row r="228" spans="1:19" hidden="1">
      <c r="B228" s="3" t="s">
        <v>12</v>
      </c>
      <c r="C228" s="4">
        <f t="shared" ref="C228:S228" si="131">C229/12</f>
        <v>1787.25</v>
      </c>
      <c r="D228" s="4"/>
      <c r="E228" s="4">
        <f t="shared" si="131"/>
        <v>1864.0833333333333</v>
      </c>
      <c r="F228" s="4"/>
      <c r="G228" s="4">
        <f t="shared" si="131"/>
        <v>1944.1666666666667</v>
      </c>
      <c r="H228" s="4"/>
      <c r="I228" s="4">
        <f t="shared" si="131"/>
        <v>2027.9166666666667</v>
      </c>
      <c r="J228" s="4"/>
      <c r="K228" s="4">
        <f t="shared" si="131"/>
        <v>2115.3333333333335</v>
      </c>
      <c r="L228" s="4"/>
      <c r="M228" s="4">
        <f t="shared" si="131"/>
        <v>2206.0833333333335</v>
      </c>
      <c r="N228" s="4"/>
      <c r="O228" s="4">
        <f t="shared" si="131"/>
        <v>2301.0833333333335</v>
      </c>
      <c r="P228" s="4"/>
      <c r="Q228" s="4">
        <f t="shared" si="131"/>
        <v>2400.0833333333335</v>
      </c>
      <c r="R228" s="4"/>
      <c r="S228" s="4">
        <f t="shared" si="131"/>
        <v>2400.0833333333335</v>
      </c>
    </row>
    <row r="229" spans="1:19" hidden="1">
      <c r="B229" s="3" t="s">
        <v>13</v>
      </c>
      <c r="C229" s="5">
        <f>ROUND(C164*1.0175,0)</f>
        <v>21447</v>
      </c>
      <c r="D229" s="5"/>
      <c r="E229" s="5">
        <f t="shared" ref="E229:Q229" si="132">ROUND(E164*1.0175,0)</f>
        <v>22369</v>
      </c>
      <c r="F229" s="5"/>
      <c r="G229" s="5">
        <f t="shared" si="132"/>
        <v>23330</v>
      </c>
      <c r="H229" s="5"/>
      <c r="I229" s="5">
        <f t="shared" si="132"/>
        <v>24335</v>
      </c>
      <c r="J229" s="5"/>
      <c r="K229" s="5">
        <f t="shared" si="132"/>
        <v>25384</v>
      </c>
      <c r="L229" s="5"/>
      <c r="M229" s="5">
        <f t="shared" si="132"/>
        <v>26473</v>
      </c>
      <c r="N229" s="5"/>
      <c r="O229" s="5">
        <f t="shared" si="132"/>
        <v>27613</v>
      </c>
      <c r="P229" s="5"/>
      <c r="Q229" s="5">
        <f t="shared" si="132"/>
        <v>28801</v>
      </c>
      <c r="R229" s="5"/>
      <c r="S229" s="5">
        <f>ROUND(S164*1.0175,0)</f>
        <v>28801</v>
      </c>
    </row>
    <row r="230" spans="1:19" hidden="1"/>
    <row r="231" spans="1:19" hidden="1">
      <c r="A231" s="1" t="s">
        <v>21</v>
      </c>
      <c r="B231" s="3" t="s">
        <v>11</v>
      </c>
      <c r="C231" s="4">
        <f t="shared" ref="C231:Q231" si="133">C233/2080</f>
        <v>10.973557692307692</v>
      </c>
      <c r="D231" s="4"/>
      <c r="E231" s="4">
        <f t="shared" si="133"/>
        <v>11.444230769230769</v>
      </c>
      <c r="F231" s="4"/>
      <c r="G231" s="4">
        <f t="shared" si="133"/>
        <v>11.937019230769231</v>
      </c>
      <c r="H231" s="4"/>
      <c r="I231" s="4">
        <f t="shared" si="133"/>
        <v>12.450480769230769</v>
      </c>
      <c r="J231" s="4"/>
      <c r="K231" s="4">
        <f t="shared" si="133"/>
        <v>12.987500000000001</v>
      </c>
      <c r="L231" s="4"/>
      <c r="M231" s="4">
        <f t="shared" si="133"/>
        <v>13.545192307692307</v>
      </c>
      <c r="N231" s="4"/>
      <c r="O231" s="4">
        <f t="shared" si="133"/>
        <v>14.126923076923077</v>
      </c>
      <c r="P231" s="4"/>
      <c r="Q231" s="4">
        <f t="shared" si="133"/>
        <v>14.735096153846154</v>
      </c>
      <c r="R231" s="4"/>
      <c r="S231" s="4">
        <f>S233/2080</f>
        <v>14.735096153846154</v>
      </c>
    </row>
    <row r="232" spans="1:19" hidden="1">
      <c r="B232" s="3" t="s">
        <v>12</v>
      </c>
      <c r="C232" s="4">
        <f t="shared" ref="C232:S232" si="134">C233/12</f>
        <v>1902.0833333333333</v>
      </c>
      <c r="D232" s="4"/>
      <c r="E232" s="4">
        <f t="shared" si="134"/>
        <v>1983.6666666666667</v>
      </c>
      <c r="F232" s="4"/>
      <c r="G232" s="4">
        <f t="shared" si="134"/>
        <v>2069.0833333333335</v>
      </c>
      <c r="H232" s="4"/>
      <c r="I232" s="4">
        <f t="shared" si="134"/>
        <v>2158.0833333333335</v>
      </c>
      <c r="J232" s="4"/>
      <c r="K232" s="4">
        <f t="shared" si="134"/>
        <v>2251.1666666666665</v>
      </c>
      <c r="L232" s="4"/>
      <c r="M232" s="4">
        <f t="shared" si="134"/>
        <v>2347.8333333333335</v>
      </c>
      <c r="N232" s="4"/>
      <c r="O232" s="4">
        <f t="shared" si="134"/>
        <v>2448.6666666666665</v>
      </c>
      <c r="P232" s="4"/>
      <c r="Q232" s="4">
        <f t="shared" si="134"/>
        <v>2554.0833333333335</v>
      </c>
      <c r="R232" s="4"/>
      <c r="S232" s="4">
        <f t="shared" si="134"/>
        <v>2554.0833333333335</v>
      </c>
    </row>
    <row r="233" spans="1:19" hidden="1">
      <c r="B233" s="3" t="s">
        <v>13</v>
      </c>
      <c r="C233" s="5">
        <f>ROUND(C168*1.0175,0)</f>
        <v>22825</v>
      </c>
      <c r="D233" s="5"/>
      <c r="E233" s="5">
        <f t="shared" ref="E233:Q233" si="135">ROUND(E168*1.0175,0)</f>
        <v>23804</v>
      </c>
      <c r="F233" s="5"/>
      <c r="G233" s="5">
        <f t="shared" si="135"/>
        <v>24829</v>
      </c>
      <c r="H233" s="5"/>
      <c r="I233" s="5">
        <f t="shared" si="135"/>
        <v>25897</v>
      </c>
      <c r="J233" s="5"/>
      <c r="K233" s="5">
        <f t="shared" si="135"/>
        <v>27014</v>
      </c>
      <c r="L233" s="5"/>
      <c r="M233" s="5">
        <f t="shared" si="135"/>
        <v>28174</v>
      </c>
      <c r="N233" s="5"/>
      <c r="O233" s="5">
        <f t="shared" si="135"/>
        <v>29384</v>
      </c>
      <c r="P233" s="5"/>
      <c r="Q233" s="5">
        <f t="shared" si="135"/>
        <v>30649</v>
      </c>
      <c r="R233" s="5"/>
      <c r="S233" s="5">
        <f>ROUND(S168*1.0175,0)</f>
        <v>30649</v>
      </c>
    </row>
    <row r="234" spans="1:19" hidden="1"/>
    <row r="235" spans="1:19" hidden="1">
      <c r="A235" s="1" t="s">
        <v>22</v>
      </c>
      <c r="B235" s="3" t="s">
        <v>11</v>
      </c>
      <c r="C235" s="4">
        <f t="shared" ref="C235:Q235" si="136">C237/2080</f>
        <v>11.677403846153846</v>
      </c>
      <c r="D235" s="4"/>
      <c r="E235" s="4">
        <f t="shared" si="136"/>
        <v>12.179807692307692</v>
      </c>
      <c r="F235" s="4"/>
      <c r="G235" s="4">
        <f t="shared" si="136"/>
        <v>12.702884615384615</v>
      </c>
      <c r="H235" s="4"/>
      <c r="I235" s="4">
        <f t="shared" si="136"/>
        <v>13.25</v>
      </c>
      <c r="J235" s="4"/>
      <c r="K235" s="4">
        <f t="shared" si="136"/>
        <v>13.820673076923077</v>
      </c>
      <c r="L235" s="4"/>
      <c r="M235" s="4">
        <f t="shared" si="136"/>
        <v>14.414903846153846</v>
      </c>
      <c r="N235" s="4"/>
      <c r="O235" s="4">
        <f t="shared" si="136"/>
        <v>15.033653846153847</v>
      </c>
      <c r="P235" s="4"/>
      <c r="Q235" s="4">
        <f t="shared" si="136"/>
        <v>15.680769230769231</v>
      </c>
      <c r="R235" s="4"/>
      <c r="S235" s="4">
        <f>S237/2080</f>
        <v>15.680769230769231</v>
      </c>
    </row>
    <row r="236" spans="1:19" hidden="1">
      <c r="B236" s="3" t="s">
        <v>12</v>
      </c>
      <c r="C236" s="4">
        <f t="shared" ref="C236:S236" si="137">C237/12</f>
        <v>2024.0833333333333</v>
      </c>
      <c r="D236" s="4"/>
      <c r="E236" s="4">
        <f t="shared" si="137"/>
        <v>2111.1666666666665</v>
      </c>
      <c r="F236" s="4"/>
      <c r="G236" s="4">
        <f t="shared" si="137"/>
        <v>2201.8333333333335</v>
      </c>
      <c r="H236" s="4"/>
      <c r="I236" s="4">
        <f t="shared" si="137"/>
        <v>2296.6666666666665</v>
      </c>
      <c r="J236" s="4"/>
      <c r="K236" s="4">
        <f t="shared" si="137"/>
        <v>2395.5833333333335</v>
      </c>
      <c r="L236" s="4"/>
      <c r="M236" s="4">
        <f t="shared" si="137"/>
        <v>2498.5833333333335</v>
      </c>
      <c r="N236" s="4"/>
      <c r="O236" s="4">
        <f t="shared" si="137"/>
        <v>2605.8333333333335</v>
      </c>
      <c r="P236" s="4"/>
      <c r="Q236" s="4">
        <f t="shared" si="137"/>
        <v>2718</v>
      </c>
      <c r="R236" s="4"/>
      <c r="S236" s="4">
        <f t="shared" si="137"/>
        <v>2718</v>
      </c>
    </row>
    <row r="237" spans="1:19" hidden="1">
      <c r="B237" s="3" t="s">
        <v>13</v>
      </c>
      <c r="C237" s="5">
        <f>ROUND(C172*1.0175,0)</f>
        <v>24289</v>
      </c>
      <c r="D237" s="5"/>
      <c r="E237" s="5">
        <f t="shared" ref="E237:Q237" si="138">ROUND(E172*1.0175,0)</f>
        <v>25334</v>
      </c>
      <c r="F237" s="5"/>
      <c r="G237" s="5">
        <f t="shared" si="138"/>
        <v>26422</v>
      </c>
      <c r="H237" s="5"/>
      <c r="I237" s="5">
        <f t="shared" si="138"/>
        <v>27560</v>
      </c>
      <c r="J237" s="5"/>
      <c r="K237" s="5">
        <f t="shared" si="138"/>
        <v>28747</v>
      </c>
      <c r="L237" s="5"/>
      <c r="M237" s="5">
        <f t="shared" si="138"/>
        <v>29983</v>
      </c>
      <c r="N237" s="5"/>
      <c r="O237" s="5">
        <f t="shared" si="138"/>
        <v>31270</v>
      </c>
      <c r="P237" s="5"/>
      <c r="Q237" s="5">
        <f t="shared" si="138"/>
        <v>32616</v>
      </c>
      <c r="R237" s="5"/>
      <c r="S237" s="5">
        <f>ROUND(S172*1.0175,0)</f>
        <v>32616</v>
      </c>
    </row>
    <row r="238" spans="1:19" hidden="1"/>
    <row r="239" spans="1:19" hidden="1">
      <c r="A239" s="1" t="s">
        <v>23</v>
      </c>
      <c r="B239" s="3" t="s">
        <v>11</v>
      </c>
      <c r="C239" s="4">
        <f t="shared" ref="C239:Q239" si="139">C241/2080</f>
        <v>12.427884615384615</v>
      </c>
      <c r="D239" s="4"/>
      <c r="E239" s="4">
        <f t="shared" si="139"/>
        <v>12.961538461538462</v>
      </c>
      <c r="F239" s="4"/>
      <c r="G239" s="4">
        <f t="shared" si="139"/>
        <v>13.51923076923077</v>
      </c>
      <c r="H239" s="4"/>
      <c r="I239" s="4">
        <f t="shared" si="139"/>
        <v>14.100480769230769</v>
      </c>
      <c r="J239" s="4"/>
      <c r="K239" s="4">
        <f t="shared" si="139"/>
        <v>14.707692307692307</v>
      </c>
      <c r="L239" s="4"/>
      <c r="M239" s="4">
        <f t="shared" si="139"/>
        <v>15.340384615384615</v>
      </c>
      <c r="N239" s="4"/>
      <c r="O239" s="4">
        <f t="shared" si="139"/>
        <v>15.999519230769231</v>
      </c>
      <c r="P239" s="4"/>
      <c r="Q239" s="4">
        <f t="shared" si="139"/>
        <v>16.687980769230769</v>
      </c>
      <c r="R239" s="4"/>
      <c r="S239" s="4">
        <f>S241/2080</f>
        <v>16.687980769230769</v>
      </c>
    </row>
    <row r="240" spans="1:19" hidden="1">
      <c r="B240" s="3" t="s">
        <v>12</v>
      </c>
      <c r="C240" s="4">
        <f t="shared" ref="C240:S240" si="140">C241/12</f>
        <v>2154.1666666666665</v>
      </c>
      <c r="D240" s="4"/>
      <c r="E240" s="4">
        <f t="shared" si="140"/>
        <v>2246.6666666666665</v>
      </c>
      <c r="F240" s="4"/>
      <c r="G240" s="4">
        <f t="shared" si="140"/>
        <v>2343.3333333333335</v>
      </c>
      <c r="H240" s="4"/>
      <c r="I240" s="4">
        <f t="shared" si="140"/>
        <v>2444.0833333333335</v>
      </c>
      <c r="J240" s="4"/>
      <c r="K240" s="4">
        <f t="shared" si="140"/>
        <v>2549.3333333333335</v>
      </c>
      <c r="L240" s="4"/>
      <c r="M240" s="4">
        <f t="shared" si="140"/>
        <v>2659</v>
      </c>
      <c r="N240" s="4"/>
      <c r="O240" s="4">
        <f t="shared" si="140"/>
        <v>2773.25</v>
      </c>
      <c r="P240" s="4"/>
      <c r="Q240" s="4">
        <f t="shared" si="140"/>
        <v>2892.5833333333335</v>
      </c>
      <c r="R240" s="4"/>
      <c r="S240" s="4">
        <f t="shared" si="140"/>
        <v>2892.5833333333335</v>
      </c>
    </row>
    <row r="241" spans="1:19" hidden="1">
      <c r="B241" s="3" t="s">
        <v>13</v>
      </c>
      <c r="C241" s="5">
        <f>ROUND(C176*1.0175,0)</f>
        <v>25850</v>
      </c>
      <c r="D241" s="5"/>
      <c r="E241" s="5">
        <f t="shared" ref="E241:Q241" si="141">ROUND(E176*1.0175,0)</f>
        <v>26960</v>
      </c>
      <c r="F241" s="5"/>
      <c r="G241" s="5">
        <f t="shared" si="141"/>
        <v>28120</v>
      </c>
      <c r="H241" s="5"/>
      <c r="I241" s="5">
        <f t="shared" si="141"/>
        <v>29329</v>
      </c>
      <c r="J241" s="5"/>
      <c r="K241" s="5">
        <f t="shared" si="141"/>
        <v>30592</v>
      </c>
      <c r="L241" s="5"/>
      <c r="M241" s="5">
        <f t="shared" si="141"/>
        <v>31908</v>
      </c>
      <c r="N241" s="5"/>
      <c r="O241" s="5">
        <f t="shared" si="141"/>
        <v>33279</v>
      </c>
      <c r="P241" s="5"/>
      <c r="Q241" s="5">
        <f t="shared" si="141"/>
        <v>34711</v>
      </c>
      <c r="R241" s="5"/>
      <c r="S241" s="5">
        <f>ROUND(S176*1.0175,0)</f>
        <v>34711</v>
      </c>
    </row>
    <row r="242" spans="1:19" hidden="1"/>
    <row r="243" spans="1:19" hidden="1">
      <c r="A243" s="1" t="s">
        <v>24</v>
      </c>
      <c r="B243" s="3" t="s">
        <v>11</v>
      </c>
      <c r="C243" s="4">
        <f t="shared" ref="C243:Q243" si="142">C245/2080</f>
        <v>13.225</v>
      </c>
      <c r="D243" s="4"/>
      <c r="E243" s="4">
        <f t="shared" si="142"/>
        <v>13.79326923076923</v>
      </c>
      <c r="F243" s="4"/>
      <c r="G243" s="4">
        <f t="shared" si="142"/>
        <v>14.386538461538462</v>
      </c>
      <c r="H243" s="4"/>
      <c r="I243" s="4">
        <f t="shared" si="142"/>
        <v>15.005288461538461</v>
      </c>
      <c r="J243" s="4"/>
      <c r="K243" s="4">
        <f t="shared" si="142"/>
        <v>15.651923076923078</v>
      </c>
      <c r="L243" s="4"/>
      <c r="M243" s="4">
        <f t="shared" si="142"/>
        <v>16.325480769230769</v>
      </c>
      <c r="N243" s="4"/>
      <c r="O243" s="4">
        <f t="shared" si="142"/>
        <v>17.026442307692307</v>
      </c>
      <c r="P243" s="4"/>
      <c r="Q243" s="4">
        <f t="shared" si="142"/>
        <v>17.759134615384614</v>
      </c>
      <c r="R243" s="4"/>
      <c r="S243" s="4">
        <f>S245/2080</f>
        <v>17.759134615384614</v>
      </c>
    </row>
    <row r="244" spans="1:19" hidden="1">
      <c r="B244" s="3" t="s">
        <v>12</v>
      </c>
      <c r="C244" s="4">
        <f t="shared" ref="C244:S244" si="143">C245/12</f>
        <v>2292.3333333333335</v>
      </c>
      <c r="D244" s="4"/>
      <c r="E244" s="4">
        <f t="shared" si="143"/>
        <v>2390.8333333333335</v>
      </c>
      <c r="F244" s="4"/>
      <c r="G244" s="4">
        <f t="shared" si="143"/>
        <v>2493.6666666666665</v>
      </c>
      <c r="H244" s="4"/>
      <c r="I244" s="4">
        <f t="shared" si="143"/>
        <v>2600.9166666666665</v>
      </c>
      <c r="J244" s="4"/>
      <c r="K244" s="4">
        <f t="shared" si="143"/>
        <v>2713</v>
      </c>
      <c r="L244" s="4"/>
      <c r="M244" s="4">
        <f t="shared" si="143"/>
        <v>2829.75</v>
      </c>
      <c r="N244" s="4"/>
      <c r="O244" s="4">
        <f t="shared" si="143"/>
        <v>2951.25</v>
      </c>
      <c r="P244" s="4"/>
      <c r="Q244" s="4">
        <f t="shared" si="143"/>
        <v>3078.25</v>
      </c>
      <c r="R244" s="4"/>
      <c r="S244" s="4">
        <f t="shared" si="143"/>
        <v>3078.25</v>
      </c>
    </row>
    <row r="245" spans="1:19" hidden="1">
      <c r="B245" s="3" t="s">
        <v>13</v>
      </c>
      <c r="C245" s="5">
        <f>ROUND(C180*1.0175,0)</f>
        <v>27508</v>
      </c>
      <c r="D245" s="5"/>
      <c r="E245" s="5">
        <f t="shared" ref="E245:Q245" si="144">ROUND(E180*1.0175,0)</f>
        <v>28690</v>
      </c>
      <c r="F245" s="5"/>
      <c r="G245" s="5">
        <f t="shared" si="144"/>
        <v>29924</v>
      </c>
      <c r="H245" s="5"/>
      <c r="I245" s="5">
        <f t="shared" si="144"/>
        <v>31211</v>
      </c>
      <c r="J245" s="5"/>
      <c r="K245" s="5">
        <f t="shared" si="144"/>
        <v>32556</v>
      </c>
      <c r="L245" s="5"/>
      <c r="M245" s="5">
        <f t="shared" si="144"/>
        <v>33957</v>
      </c>
      <c r="N245" s="5"/>
      <c r="O245" s="5">
        <f t="shared" si="144"/>
        <v>35415</v>
      </c>
      <c r="P245" s="5"/>
      <c r="Q245" s="5">
        <f t="shared" si="144"/>
        <v>36939</v>
      </c>
      <c r="R245" s="5"/>
      <c r="S245" s="5">
        <f>ROUND(S180*1.0175,0)</f>
        <v>36939</v>
      </c>
    </row>
    <row r="246" spans="1:19" hidden="1"/>
    <row r="247" spans="1:19" hidden="1">
      <c r="A247" s="1" t="s">
        <v>25</v>
      </c>
      <c r="B247" s="3" t="s">
        <v>11</v>
      </c>
      <c r="C247" s="4">
        <f t="shared" ref="C247:Q247" si="145">C249/2080</f>
        <v>14.074038461538462</v>
      </c>
      <c r="D247" s="4"/>
      <c r="E247" s="4">
        <f t="shared" si="145"/>
        <v>14.678365384615384</v>
      </c>
      <c r="F247" s="4"/>
      <c r="G247" s="4">
        <f t="shared" si="145"/>
        <v>15.310576923076923</v>
      </c>
      <c r="H247" s="4"/>
      <c r="I247" s="4">
        <f t="shared" si="145"/>
        <v>15.969230769230769</v>
      </c>
      <c r="J247" s="4"/>
      <c r="K247" s="4">
        <f t="shared" si="145"/>
        <v>16.657211538461539</v>
      </c>
      <c r="L247" s="4"/>
      <c r="M247" s="4">
        <f t="shared" si="145"/>
        <v>17.373557692307692</v>
      </c>
      <c r="N247" s="4"/>
      <c r="O247" s="4">
        <f t="shared" si="145"/>
        <v>18.119711538461537</v>
      </c>
      <c r="P247" s="4"/>
      <c r="Q247" s="4">
        <f t="shared" si="145"/>
        <v>18.899999999999999</v>
      </c>
      <c r="R247" s="4"/>
      <c r="S247" s="4">
        <f>S249/2080</f>
        <v>18.899999999999999</v>
      </c>
    </row>
    <row r="248" spans="1:19" hidden="1">
      <c r="B248" s="3" t="s">
        <v>12</v>
      </c>
      <c r="C248" s="4">
        <f t="shared" ref="C248:S248" si="146">C249/12</f>
        <v>2439.5</v>
      </c>
      <c r="D248" s="4"/>
      <c r="E248" s="4">
        <f t="shared" si="146"/>
        <v>2544.25</v>
      </c>
      <c r="F248" s="4"/>
      <c r="G248" s="4">
        <f t="shared" si="146"/>
        <v>2653.8333333333335</v>
      </c>
      <c r="H248" s="4"/>
      <c r="I248" s="4">
        <f t="shared" si="146"/>
        <v>2768</v>
      </c>
      <c r="J248" s="4"/>
      <c r="K248" s="4">
        <f t="shared" si="146"/>
        <v>2887.25</v>
      </c>
      <c r="L248" s="4"/>
      <c r="M248" s="4">
        <f t="shared" si="146"/>
        <v>3011.4166666666665</v>
      </c>
      <c r="N248" s="4"/>
      <c r="O248" s="4">
        <f t="shared" si="146"/>
        <v>3140.75</v>
      </c>
      <c r="P248" s="4"/>
      <c r="Q248" s="4">
        <f t="shared" si="146"/>
        <v>3276</v>
      </c>
      <c r="R248" s="4"/>
      <c r="S248" s="4">
        <f t="shared" si="146"/>
        <v>3276</v>
      </c>
    </row>
    <row r="249" spans="1:19" hidden="1">
      <c r="B249" s="3" t="s">
        <v>13</v>
      </c>
      <c r="C249" s="5">
        <f>ROUND(C184*1.0175,0)</f>
        <v>29274</v>
      </c>
      <c r="D249" s="5"/>
      <c r="E249" s="5">
        <f t="shared" ref="E249:Q249" si="147">ROUND(E184*1.0175,0)</f>
        <v>30531</v>
      </c>
      <c r="F249" s="5"/>
      <c r="G249" s="5">
        <f t="shared" si="147"/>
        <v>31846</v>
      </c>
      <c r="H249" s="5"/>
      <c r="I249" s="5">
        <f t="shared" si="147"/>
        <v>33216</v>
      </c>
      <c r="J249" s="5"/>
      <c r="K249" s="5">
        <f t="shared" si="147"/>
        <v>34647</v>
      </c>
      <c r="L249" s="5"/>
      <c r="M249" s="5">
        <f t="shared" si="147"/>
        <v>36137</v>
      </c>
      <c r="N249" s="5"/>
      <c r="O249" s="5">
        <f t="shared" si="147"/>
        <v>37689</v>
      </c>
      <c r="P249" s="5"/>
      <c r="Q249" s="5">
        <f t="shared" si="147"/>
        <v>39312</v>
      </c>
      <c r="R249" s="5"/>
      <c r="S249" s="5">
        <f>ROUND(S184*1.0175,0)</f>
        <v>39312</v>
      </c>
    </row>
    <row r="250" spans="1:19" hidden="1"/>
    <row r="251" spans="1:19" hidden="1">
      <c r="A251" s="1" t="s">
        <v>26</v>
      </c>
      <c r="B251" s="3" t="s">
        <v>11</v>
      </c>
      <c r="C251" s="4">
        <f t="shared" ref="C251:Q251" si="148">C253/2080</f>
        <v>14.977403846153846</v>
      </c>
      <c r="D251" s="4"/>
      <c r="E251" s="4">
        <f t="shared" si="148"/>
        <v>15.620673076923078</v>
      </c>
      <c r="F251" s="4"/>
      <c r="G251" s="4">
        <f t="shared" si="148"/>
        <v>16.292788461538461</v>
      </c>
      <c r="H251" s="4"/>
      <c r="I251" s="4">
        <f t="shared" si="148"/>
        <v>16.994230769230768</v>
      </c>
      <c r="J251" s="4"/>
      <c r="K251" s="4">
        <f t="shared" si="148"/>
        <v>17.72596153846154</v>
      </c>
      <c r="L251" s="4"/>
      <c r="M251" s="4">
        <f t="shared" si="148"/>
        <v>18.488461538461539</v>
      </c>
      <c r="N251" s="4"/>
      <c r="O251" s="4">
        <f t="shared" si="148"/>
        <v>19.282692307692308</v>
      </c>
      <c r="P251" s="4"/>
      <c r="Q251" s="4">
        <f t="shared" si="148"/>
        <v>20.113461538461539</v>
      </c>
      <c r="R251" s="4"/>
      <c r="S251" s="4">
        <f>S253/2080</f>
        <v>20.113461538461539</v>
      </c>
    </row>
    <row r="252" spans="1:19" hidden="1">
      <c r="B252" s="3" t="s">
        <v>12</v>
      </c>
      <c r="C252" s="4">
        <f t="shared" ref="C252:S252" si="149">C253/12</f>
        <v>2596.0833333333335</v>
      </c>
      <c r="D252" s="4"/>
      <c r="E252" s="4">
        <f t="shared" si="149"/>
        <v>2707.5833333333335</v>
      </c>
      <c r="F252" s="4"/>
      <c r="G252" s="4">
        <f t="shared" si="149"/>
        <v>2824.0833333333335</v>
      </c>
      <c r="H252" s="4"/>
      <c r="I252" s="4">
        <f t="shared" si="149"/>
        <v>2945.6666666666665</v>
      </c>
      <c r="J252" s="4"/>
      <c r="K252" s="4">
        <f t="shared" si="149"/>
        <v>3072.5</v>
      </c>
      <c r="L252" s="4"/>
      <c r="M252" s="4">
        <f t="shared" si="149"/>
        <v>3204.6666666666665</v>
      </c>
      <c r="N252" s="4"/>
      <c r="O252" s="4">
        <f t="shared" si="149"/>
        <v>3342.3333333333335</v>
      </c>
      <c r="P252" s="4"/>
      <c r="Q252" s="4">
        <f t="shared" si="149"/>
        <v>3486.3333333333335</v>
      </c>
      <c r="R252" s="4"/>
      <c r="S252" s="4">
        <f t="shared" si="149"/>
        <v>3486.3333333333335</v>
      </c>
    </row>
    <row r="253" spans="1:19" hidden="1">
      <c r="B253" s="3" t="s">
        <v>13</v>
      </c>
      <c r="C253" s="5">
        <f>ROUND(C188*1.0175,0)</f>
        <v>31153</v>
      </c>
      <c r="D253" s="5"/>
      <c r="E253" s="5">
        <f t="shared" ref="E253:Q253" si="150">ROUND(E188*1.0175,0)</f>
        <v>32491</v>
      </c>
      <c r="F253" s="5"/>
      <c r="G253" s="5">
        <f t="shared" si="150"/>
        <v>33889</v>
      </c>
      <c r="H253" s="5"/>
      <c r="I253" s="5">
        <f t="shared" si="150"/>
        <v>35348</v>
      </c>
      <c r="J253" s="5"/>
      <c r="K253" s="5">
        <f t="shared" si="150"/>
        <v>36870</v>
      </c>
      <c r="L253" s="5"/>
      <c r="M253" s="5">
        <f t="shared" si="150"/>
        <v>38456</v>
      </c>
      <c r="N253" s="5"/>
      <c r="O253" s="5">
        <f t="shared" si="150"/>
        <v>40108</v>
      </c>
      <c r="P253" s="5"/>
      <c r="Q253" s="5">
        <f t="shared" si="150"/>
        <v>41836</v>
      </c>
      <c r="R253" s="5"/>
      <c r="S253" s="5">
        <f>ROUND(S188*1.0175,0)</f>
        <v>41836</v>
      </c>
    </row>
    <row r="254" spans="1:19" hidden="1"/>
    <row r="255" spans="1:19" hidden="1">
      <c r="A255" s="1" t="s">
        <v>27</v>
      </c>
      <c r="B255" s="3" t="s">
        <v>11</v>
      </c>
      <c r="C255" s="4">
        <f t="shared" ref="C255:Q255" si="151">C257/2080</f>
        <v>15.938942307692308</v>
      </c>
      <c r="D255" s="4"/>
      <c r="E255" s="4">
        <f t="shared" si="151"/>
        <v>16.623557692307692</v>
      </c>
      <c r="F255" s="4"/>
      <c r="G255" s="4">
        <f t="shared" si="151"/>
        <v>17.339423076923076</v>
      </c>
      <c r="H255" s="4"/>
      <c r="I255" s="4">
        <f t="shared" si="151"/>
        <v>18.085576923076925</v>
      </c>
      <c r="J255" s="4"/>
      <c r="K255" s="4">
        <f t="shared" si="151"/>
        <v>18.864903846153847</v>
      </c>
      <c r="L255" s="4"/>
      <c r="M255" s="4">
        <f t="shared" si="151"/>
        <v>19.675000000000001</v>
      </c>
      <c r="N255" s="4"/>
      <c r="O255" s="4">
        <f t="shared" si="151"/>
        <v>20.520192307692309</v>
      </c>
      <c r="P255" s="4"/>
      <c r="Q255" s="4">
        <f t="shared" si="151"/>
        <v>21.404807692307692</v>
      </c>
      <c r="R255" s="4"/>
      <c r="S255" s="4">
        <f>S257/2080</f>
        <v>21.404807692307692</v>
      </c>
    </row>
    <row r="256" spans="1:19" hidden="1">
      <c r="B256" s="3" t="s">
        <v>12</v>
      </c>
      <c r="C256" s="4">
        <f t="shared" ref="C256:S256" si="152">C257/12</f>
        <v>2762.75</v>
      </c>
      <c r="D256" s="4"/>
      <c r="E256" s="4">
        <f t="shared" si="152"/>
        <v>2881.4166666666665</v>
      </c>
      <c r="F256" s="4"/>
      <c r="G256" s="4">
        <f t="shared" si="152"/>
        <v>3005.5</v>
      </c>
      <c r="H256" s="4"/>
      <c r="I256" s="4">
        <f t="shared" si="152"/>
        <v>3134.8333333333335</v>
      </c>
      <c r="J256" s="4"/>
      <c r="K256" s="4">
        <f t="shared" si="152"/>
        <v>3269.9166666666665</v>
      </c>
      <c r="L256" s="4"/>
      <c r="M256" s="4">
        <f t="shared" si="152"/>
        <v>3410.3333333333335</v>
      </c>
      <c r="N256" s="4"/>
      <c r="O256" s="4">
        <f t="shared" si="152"/>
        <v>3556.8333333333335</v>
      </c>
      <c r="P256" s="4"/>
      <c r="Q256" s="4">
        <f t="shared" si="152"/>
        <v>3710.1666666666665</v>
      </c>
      <c r="R256" s="4"/>
      <c r="S256" s="4">
        <f t="shared" si="152"/>
        <v>3710.1666666666665</v>
      </c>
    </row>
    <row r="257" spans="1:19" hidden="1">
      <c r="B257" s="3" t="s">
        <v>13</v>
      </c>
      <c r="C257" s="5">
        <f>ROUND(C192*1.0175,0)</f>
        <v>33153</v>
      </c>
      <c r="D257" s="5"/>
      <c r="E257" s="5">
        <f t="shared" ref="E257:Q257" si="153">ROUND(E192*1.0175,0)</f>
        <v>34577</v>
      </c>
      <c r="F257" s="5"/>
      <c r="G257" s="5">
        <f t="shared" si="153"/>
        <v>36066</v>
      </c>
      <c r="H257" s="5"/>
      <c r="I257" s="5">
        <f t="shared" si="153"/>
        <v>37618</v>
      </c>
      <c r="J257" s="5"/>
      <c r="K257" s="5">
        <f t="shared" si="153"/>
        <v>39239</v>
      </c>
      <c r="L257" s="5"/>
      <c r="M257" s="5">
        <f t="shared" si="153"/>
        <v>40924</v>
      </c>
      <c r="N257" s="5"/>
      <c r="O257" s="5">
        <f t="shared" si="153"/>
        <v>42682</v>
      </c>
      <c r="P257" s="5"/>
      <c r="Q257" s="5">
        <f t="shared" si="153"/>
        <v>44522</v>
      </c>
      <c r="R257" s="5"/>
      <c r="S257" s="5">
        <f>ROUND(S192*1.0175,0)</f>
        <v>44522</v>
      </c>
    </row>
    <row r="258" spans="1:19" hidden="1"/>
    <row r="259" spans="1:19" hidden="1">
      <c r="A259" s="1" t="s">
        <v>35</v>
      </c>
    </row>
    <row r="260" spans="1:19" hidden="1"/>
    <row r="261" spans="1:19" hidden="1"/>
    <row r="262" spans="1:19" ht="15.75" hidden="1">
      <c r="A262" s="6" t="s">
        <v>36</v>
      </c>
      <c r="B262" s="36"/>
      <c r="C262" s="7"/>
      <c r="D262" s="7"/>
      <c r="E262" s="7"/>
      <c r="F262" s="7"/>
      <c r="G262" s="7"/>
      <c r="H262" s="7"/>
      <c r="M262" s="8"/>
      <c r="N262" s="8"/>
    </row>
    <row r="263" spans="1:19" hidden="1">
      <c r="A263" s="9" t="s">
        <v>38</v>
      </c>
      <c r="B263" s="27"/>
      <c r="C263" s="10"/>
      <c r="D263" s="10"/>
      <c r="E263" s="10"/>
      <c r="F263" s="10"/>
      <c r="G263" s="10"/>
      <c r="H263" s="10"/>
    </row>
    <row r="264" spans="1:19" ht="12.75" hidden="1">
      <c r="A264" s="7"/>
      <c r="B264" s="36"/>
      <c r="C264" s="7"/>
      <c r="D264" s="7"/>
      <c r="E264" s="7"/>
      <c r="F264" s="7"/>
    </row>
    <row r="265" spans="1:19" hidden="1"/>
    <row r="266" spans="1:19" hidden="1">
      <c r="C266" s="3" t="s">
        <v>2</v>
      </c>
      <c r="D266" s="3"/>
      <c r="E266" s="3" t="s">
        <v>3</v>
      </c>
      <c r="F266" s="3"/>
      <c r="G266" s="3" t="s">
        <v>4</v>
      </c>
      <c r="H266" s="3"/>
      <c r="I266" s="3" t="s">
        <v>5</v>
      </c>
      <c r="J266" s="3"/>
      <c r="K266" s="3" t="s">
        <v>6</v>
      </c>
      <c r="L266" s="3"/>
      <c r="M266" s="3" t="s">
        <v>7</v>
      </c>
      <c r="N266" s="3"/>
      <c r="O266" s="3" t="s">
        <v>8</v>
      </c>
      <c r="P266" s="3"/>
      <c r="Q266" s="3" t="s">
        <v>9</v>
      </c>
      <c r="R266" s="3"/>
      <c r="S266" s="3" t="s">
        <v>9</v>
      </c>
    </row>
    <row r="267" spans="1:19" hidden="1"/>
    <row r="268" spans="1:19" hidden="1">
      <c r="A268" s="1" t="s">
        <v>10</v>
      </c>
      <c r="B268" s="3" t="s">
        <v>11</v>
      </c>
      <c r="C268" s="4">
        <f t="shared" ref="C268:Q268" si="154">C270/2080</f>
        <v>7.1701923076923073</v>
      </c>
      <c r="D268" s="4"/>
      <c r="E268" s="4">
        <f t="shared" si="154"/>
        <v>7.478365384615385</v>
      </c>
      <c r="F268" s="4"/>
      <c r="G268" s="4">
        <f t="shared" si="154"/>
        <v>7.8</v>
      </c>
      <c r="H268" s="4"/>
      <c r="I268" s="4">
        <f t="shared" si="154"/>
        <v>8.1355769230769237</v>
      </c>
      <c r="J268" s="4"/>
      <c r="K268" s="4">
        <f t="shared" si="154"/>
        <v>8.485096153846154</v>
      </c>
      <c r="L268" s="4"/>
      <c r="M268" s="4">
        <f t="shared" si="154"/>
        <v>8.8495192307692303</v>
      </c>
      <c r="N268" s="4"/>
      <c r="O268" s="4">
        <f t="shared" si="154"/>
        <v>9.2302884615384624</v>
      </c>
      <c r="P268" s="4"/>
      <c r="Q268" s="4">
        <f t="shared" si="154"/>
        <v>9.6274038461538467</v>
      </c>
      <c r="R268" s="4"/>
      <c r="S268" s="4">
        <f>S270/2080</f>
        <v>9.6274038461538467</v>
      </c>
    </row>
    <row r="269" spans="1:19" hidden="1">
      <c r="B269" s="3" t="s">
        <v>12</v>
      </c>
      <c r="C269" s="4">
        <f t="shared" ref="C269:S269" si="155">C270/12</f>
        <v>1242.8333333333333</v>
      </c>
      <c r="D269" s="4"/>
      <c r="E269" s="4">
        <f t="shared" si="155"/>
        <v>1296.25</v>
      </c>
      <c r="F269" s="4"/>
      <c r="G269" s="4">
        <f t="shared" si="155"/>
        <v>1352</v>
      </c>
      <c r="H269" s="4"/>
      <c r="I269" s="4">
        <f t="shared" si="155"/>
        <v>1410.1666666666667</v>
      </c>
      <c r="J269" s="4"/>
      <c r="K269" s="4">
        <f t="shared" si="155"/>
        <v>1470.75</v>
      </c>
      <c r="L269" s="4"/>
      <c r="M269" s="4">
        <f t="shared" si="155"/>
        <v>1533.9166666666667</v>
      </c>
      <c r="N269" s="4"/>
      <c r="O269" s="4">
        <f t="shared" si="155"/>
        <v>1599.9166666666667</v>
      </c>
      <c r="P269" s="4"/>
      <c r="Q269" s="4">
        <f t="shared" si="155"/>
        <v>1668.75</v>
      </c>
      <c r="R269" s="4"/>
      <c r="S269" s="4">
        <f t="shared" si="155"/>
        <v>1668.75</v>
      </c>
    </row>
    <row r="270" spans="1:19" hidden="1">
      <c r="B270" s="3" t="s">
        <v>13</v>
      </c>
      <c r="C270" s="5">
        <f>ROUND(C205*1.01,0)</f>
        <v>14914</v>
      </c>
      <c r="D270" s="5"/>
      <c r="E270" s="5">
        <f t="shared" ref="E270:Q270" si="156">ROUND(E205*1.01,0)</f>
        <v>15555</v>
      </c>
      <c r="F270" s="5"/>
      <c r="G270" s="5">
        <f t="shared" si="156"/>
        <v>16224</v>
      </c>
      <c r="H270" s="5"/>
      <c r="I270" s="5">
        <f t="shared" si="156"/>
        <v>16922</v>
      </c>
      <c r="J270" s="5"/>
      <c r="K270" s="5">
        <f t="shared" si="156"/>
        <v>17649</v>
      </c>
      <c r="L270" s="5"/>
      <c r="M270" s="5">
        <f t="shared" si="156"/>
        <v>18407</v>
      </c>
      <c r="N270" s="5"/>
      <c r="O270" s="5">
        <f t="shared" si="156"/>
        <v>19199</v>
      </c>
      <c r="P270" s="5"/>
      <c r="Q270" s="5">
        <f t="shared" si="156"/>
        <v>20025</v>
      </c>
      <c r="R270" s="5"/>
      <c r="S270" s="5">
        <f>ROUND(S205*1.01,0)</f>
        <v>20025</v>
      </c>
    </row>
    <row r="271" spans="1:19" hidden="1"/>
    <row r="272" spans="1:19" hidden="1">
      <c r="A272" s="1" t="s">
        <v>14</v>
      </c>
      <c r="B272" s="3" t="s">
        <v>11</v>
      </c>
      <c r="C272" s="4">
        <f t="shared" ref="C272:Q272" si="157">C274/2080</f>
        <v>7.6298076923076925</v>
      </c>
      <c r="D272" s="4"/>
      <c r="E272" s="4">
        <f t="shared" si="157"/>
        <v>7.9581730769230772</v>
      </c>
      <c r="F272" s="4"/>
      <c r="G272" s="4">
        <f t="shared" si="157"/>
        <v>8.3000000000000007</v>
      </c>
      <c r="H272" s="4"/>
      <c r="I272" s="4">
        <f t="shared" si="157"/>
        <v>8.6572115384615387</v>
      </c>
      <c r="J272" s="4"/>
      <c r="K272" s="4">
        <f t="shared" si="157"/>
        <v>9.0302884615384613</v>
      </c>
      <c r="L272" s="4"/>
      <c r="M272" s="4">
        <f t="shared" si="157"/>
        <v>9.4182692307692299</v>
      </c>
      <c r="N272" s="4"/>
      <c r="O272" s="4">
        <f t="shared" si="157"/>
        <v>9.8230769230769237</v>
      </c>
      <c r="P272" s="4"/>
      <c r="Q272" s="4">
        <f t="shared" si="157"/>
        <v>10.246153846153845</v>
      </c>
      <c r="R272" s="4"/>
      <c r="S272" s="4">
        <f>S274/2080</f>
        <v>10.246153846153845</v>
      </c>
    </row>
    <row r="273" spans="1:19" hidden="1">
      <c r="B273" s="3" t="s">
        <v>12</v>
      </c>
      <c r="C273" s="4">
        <f t="shared" ref="C273:S273" si="158">C274/12</f>
        <v>1322.5</v>
      </c>
      <c r="D273" s="4"/>
      <c r="E273" s="4">
        <f t="shared" si="158"/>
        <v>1379.4166666666667</v>
      </c>
      <c r="F273" s="4"/>
      <c r="G273" s="4">
        <f t="shared" si="158"/>
        <v>1438.6666666666667</v>
      </c>
      <c r="H273" s="4"/>
      <c r="I273" s="4">
        <f t="shared" si="158"/>
        <v>1500.5833333333333</v>
      </c>
      <c r="J273" s="4"/>
      <c r="K273" s="4">
        <f t="shared" si="158"/>
        <v>1565.25</v>
      </c>
      <c r="L273" s="4"/>
      <c r="M273" s="4">
        <f t="shared" si="158"/>
        <v>1632.5</v>
      </c>
      <c r="N273" s="4"/>
      <c r="O273" s="4">
        <f t="shared" si="158"/>
        <v>1702.6666666666667</v>
      </c>
      <c r="P273" s="4"/>
      <c r="Q273" s="4">
        <f t="shared" si="158"/>
        <v>1776</v>
      </c>
      <c r="R273" s="4"/>
      <c r="S273" s="4">
        <f t="shared" si="158"/>
        <v>1776</v>
      </c>
    </row>
    <row r="274" spans="1:19" hidden="1">
      <c r="B274" s="3" t="s">
        <v>13</v>
      </c>
      <c r="C274" s="5">
        <f>ROUND(C209*1.01,0)</f>
        <v>15870</v>
      </c>
      <c r="D274" s="5"/>
      <c r="E274" s="5">
        <f t="shared" ref="E274:Q274" si="159">ROUND(E209*1.01,0)</f>
        <v>16553</v>
      </c>
      <c r="F274" s="5"/>
      <c r="G274" s="5">
        <f t="shared" si="159"/>
        <v>17264</v>
      </c>
      <c r="H274" s="5"/>
      <c r="I274" s="5">
        <f t="shared" si="159"/>
        <v>18007</v>
      </c>
      <c r="J274" s="5"/>
      <c r="K274" s="5">
        <f t="shared" si="159"/>
        <v>18783</v>
      </c>
      <c r="L274" s="5"/>
      <c r="M274" s="5">
        <f t="shared" si="159"/>
        <v>19590</v>
      </c>
      <c r="N274" s="5"/>
      <c r="O274" s="5">
        <f t="shared" si="159"/>
        <v>20432</v>
      </c>
      <c r="P274" s="5"/>
      <c r="Q274" s="5">
        <f t="shared" si="159"/>
        <v>21312</v>
      </c>
      <c r="R274" s="5"/>
      <c r="S274" s="5">
        <f>ROUND(S209*1.01,0)</f>
        <v>21312</v>
      </c>
    </row>
    <row r="275" spans="1:19" hidden="1"/>
    <row r="276" spans="1:19" hidden="1">
      <c r="A276" s="1" t="s">
        <v>15</v>
      </c>
      <c r="B276" s="3" t="s">
        <v>11</v>
      </c>
      <c r="C276" s="4">
        <f t="shared" ref="C276:Q276" si="160">C278/2080</f>
        <v>8.1201923076923084</v>
      </c>
      <c r="D276" s="4"/>
      <c r="E276" s="4">
        <f t="shared" si="160"/>
        <v>8.4692307692307693</v>
      </c>
      <c r="F276" s="4"/>
      <c r="G276" s="4">
        <f t="shared" si="160"/>
        <v>8.8331730769230763</v>
      </c>
      <c r="H276" s="4"/>
      <c r="I276" s="4">
        <f t="shared" si="160"/>
        <v>9.2125000000000004</v>
      </c>
      <c r="J276" s="4"/>
      <c r="K276" s="4">
        <f t="shared" si="160"/>
        <v>9.6091346153846153</v>
      </c>
      <c r="L276" s="4"/>
      <c r="M276" s="4">
        <f t="shared" si="160"/>
        <v>10.022115384615384</v>
      </c>
      <c r="N276" s="4"/>
      <c r="O276" s="4">
        <f t="shared" si="160"/>
        <v>10.453365384615385</v>
      </c>
      <c r="P276" s="4"/>
      <c r="Q276" s="4">
        <f t="shared" si="160"/>
        <v>10.903846153846153</v>
      </c>
      <c r="R276" s="4"/>
      <c r="S276" s="4">
        <f>S278/2080</f>
        <v>10.903846153846153</v>
      </c>
    </row>
    <row r="277" spans="1:19" hidden="1">
      <c r="B277" s="3" t="s">
        <v>12</v>
      </c>
      <c r="C277" s="4">
        <f t="shared" ref="C277:S277" si="161">C278/12</f>
        <v>1407.5</v>
      </c>
      <c r="D277" s="4"/>
      <c r="E277" s="4">
        <f t="shared" si="161"/>
        <v>1468</v>
      </c>
      <c r="F277" s="4"/>
      <c r="G277" s="4">
        <f t="shared" si="161"/>
        <v>1531.0833333333333</v>
      </c>
      <c r="H277" s="4"/>
      <c r="I277" s="4">
        <f t="shared" si="161"/>
        <v>1596.8333333333333</v>
      </c>
      <c r="J277" s="4"/>
      <c r="K277" s="4">
        <f t="shared" si="161"/>
        <v>1665.5833333333333</v>
      </c>
      <c r="L277" s="4"/>
      <c r="M277" s="4">
        <f t="shared" si="161"/>
        <v>1737.1666666666667</v>
      </c>
      <c r="N277" s="4"/>
      <c r="O277" s="4">
        <f t="shared" si="161"/>
        <v>1811.9166666666667</v>
      </c>
      <c r="P277" s="4"/>
      <c r="Q277" s="4">
        <f t="shared" si="161"/>
        <v>1890</v>
      </c>
      <c r="R277" s="4"/>
      <c r="S277" s="4">
        <f t="shared" si="161"/>
        <v>1890</v>
      </c>
    </row>
    <row r="278" spans="1:19" hidden="1">
      <c r="B278" s="3" t="s">
        <v>13</v>
      </c>
      <c r="C278" s="5">
        <f>ROUND(C213*1.01,0)</f>
        <v>16890</v>
      </c>
      <c r="D278" s="5"/>
      <c r="E278" s="5">
        <f t="shared" ref="E278:Q278" si="162">ROUND(E213*1.01,0)</f>
        <v>17616</v>
      </c>
      <c r="F278" s="5"/>
      <c r="G278" s="5">
        <f t="shared" si="162"/>
        <v>18373</v>
      </c>
      <c r="H278" s="5"/>
      <c r="I278" s="5">
        <f t="shared" si="162"/>
        <v>19162</v>
      </c>
      <c r="J278" s="5"/>
      <c r="K278" s="5">
        <f t="shared" si="162"/>
        <v>19987</v>
      </c>
      <c r="L278" s="5"/>
      <c r="M278" s="5">
        <f t="shared" si="162"/>
        <v>20846</v>
      </c>
      <c r="N278" s="5"/>
      <c r="O278" s="5">
        <f t="shared" si="162"/>
        <v>21743</v>
      </c>
      <c r="P278" s="5"/>
      <c r="Q278" s="5">
        <f t="shared" si="162"/>
        <v>22680</v>
      </c>
      <c r="R278" s="5"/>
      <c r="S278" s="5">
        <f>ROUND(S213*1.01,0)</f>
        <v>22680</v>
      </c>
    </row>
    <row r="279" spans="1:19" hidden="1"/>
    <row r="280" spans="1:19" hidden="1">
      <c r="A280" s="1" t="s">
        <v>16</v>
      </c>
      <c r="B280" s="3" t="s">
        <v>11</v>
      </c>
      <c r="C280" s="4">
        <f t="shared" ref="C280:Q280" si="163">C282/2080</f>
        <v>8.6418269230769234</v>
      </c>
      <c r="D280" s="4"/>
      <c r="E280" s="4">
        <f t="shared" si="163"/>
        <v>9.0129807692307686</v>
      </c>
      <c r="F280" s="4"/>
      <c r="G280" s="4">
        <f t="shared" si="163"/>
        <v>9.4</v>
      </c>
      <c r="H280" s="4"/>
      <c r="I280" s="4">
        <f t="shared" si="163"/>
        <v>9.804326923076923</v>
      </c>
      <c r="J280" s="4"/>
      <c r="K280" s="4">
        <f t="shared" si="163"/>
        <v>10.226442307692308</v>
      </c>
      <c r="L280" s="4"/>
      <c r="M280" s="4">
        <f t="shared" si="163"/>
        <v>10.666346153846154</v>
      </c>
      <c r="N280" s="4"/>
      <c r="O280" s="4">
        <f t="shared" si="163"/>
        <v>11.125</v>
      </c>
      <c r="P280" s="4"/>
      <c r="Q280" s="4">
        <f t="shared" si="163"/>
        <v>11.603846153846154</v>
      </c>
      <c r="R280" s="4"/>
      <c r="S280" s="4">
        <f>S282/2080</f>
        <v>11.603846153846154</v>
      </c>
    </row>
    <row r="281" spans="1:19" hidden="1">
      <c r="B281" s="3" t="s">
        <v>12</v>
      </c>
      <c r="C281" s="4">
        <f t="shared" ref="C281:S281" si="164">C282/12</f>
        <v>1497.9166666666667</v>
      </c>
      <c r="D281" s="4"/>
      <c r="E281" s="4">
        <f t="shared" si="164"/>
        <v>1562.25</v>
      </c>
      <c r="F281" s="4"/>
      <c r="G281" s="4">
        <f t="shared" si="164"/>
        <v>1629.3333333333333</v>
      </c>
      <c r="H281" s="4"/>
      <c r="I281" s="4">
        <f t="shared" si="164"/>
        <v>1699.4166666666667</v>
      </c>
      <c r="J281" s="4"/>
      <c r="K281" s="4">
        <f t="shared" si="164"/>
        <v>1772.5833333333333</v>
      </c>
      <c r="L281" s="4"/>
      <c r="M281" s="4">
        <f t="shared" si="164"/>
        <v>1848.8333333333333</v>
      </c>
      <c r="N281" s="4"/>
      <c r="O281" s="4">
        <f t="shared" si="164"/>
        <v>1928.3333333333333</v>
      </c>
      <c r="P281" s="4"/>
      <c r="Q281" s="4">
        <f t="shared" si="164"/>
        <v>2011.3333333333333</v>
      </c>
      <c r="R281" s="4"/>
      <c r="S281" s="4">
        <f t="shared" si="164"/>
        <v>2011.3333333333333</v>
      </c>
    </row>
    <row r="282" spans="1:19" hidden="1">
      <c r="B282" s="3" t="s">
        <v>13</v>
      </c>
      <c r="C282" s="5">
        <f>ROUND(C217*1.01,0)</f>
        <v>17975</v>
      </c>
      <c r="D282" s="5"/>
      <c r="E282" s="5">
        <f t="shared" ref="E282:Q282" si="165">ROUND(E217*1.01,0)</f>
        <v>18747</v>
      </c>
      <c r="F282" s="5"/>
      <c r="G282" s="5">
        <f t="shared" si="165"/>
        <v>19552</v>
      </c>
      <c r="H282" s="5"/>
      <c r="I282" s="5">
        <f t="shared" si="165"/>
        <v>20393</v>
      </c>
      <c r="J282" s="5"/>
      <c r="K282" s="5">
        <f t="shared" si="165"/>
        <v>21271</v>
      </c>
      <c r="L282" s="5"/>
      <c r="M282" s="5">
        <f t="shared" si="165"/>
        <v>22186</v>
      </c>
      <c r="N282" s="5"/>
      <c r="O282" s="5">
        <f t="shared" si="165"/>
        <v>23140</v>
      </c>
      <c r="P282" s="5"/>
      <c r="Q282" s="5">
        <f t="shared" si="165"/>
        <v>24136</v>
      </c>
      <c r="R282" s="5"/>
      <c r="S282" s="5">
        <f>ROUND(S217*1.01,0)</f>
        <v>24136</v>
      </c>
    </row>
    <row r="283" spans="1:19" hidden="1"/>
    <row r="284" spans="1:19" hidden="1">
      <c r="A284" s="1" t="s">
        <v>17</v>
      </c>
      <c r="B284" s="3" t="s">
        <v>11</v>
      </c>
      <c r="C284" s="4">
        <f t="shared" ref="C284:Q284" si="166">C286/2080</f>
        <v>9.1961538461538463</v>
      </c>
      <c r="D284" s="4"/>
      <c r="E284" s="4">
        <f t="shared" si="166"/>
        <v>9.5918269230769226</v>
      </c>
      <c r="F284" s="4"/>
      <c r="G284" s="4">
        <f t="shared" si="166"/>
        <v>10.003365384615385</v>
      </c>
      <c r="H284" s="4"/>
      <c r="I284" s="4">
        <f t="shared" si="166"/>
        <v>10.428846153846154</v>
      </c>
      <c r="J284" s="4"/>
      <c r="K284" s="4">
        <f t="shared" si="166"/>
        <v>10.883173076923077</v>
      </c>
      <c r="L284" s="4"/>
      <c r="M284" s="4">
        <f t="shared" si="166"/>
        <v>11.350961538461538</v>
      </c>
      <c r="N284" s="4"/>
      <c r="O284" s="4">
        <f t="shared" si="166"/>
        <v>11.838942307692308</v>
      </c>
      <c r="P284" s="4"/>
      <c r="Q284" s="4">
        <f t="shared" si="166"/>
        <v>12.348076923076922</v>
      </c>
      <c r="R284" s="4"/>
      <c r="S284" s="4">
        <f>S286/2080</f>
        <v>12.348076923076922</v>
      </c>
    </row>
    <row r="285" spans="1:19" hidden="1">
      <c r="A285" s="1" t="s">
        <v>18</v>
      </c>
      <c r="B285" s="3" t="s">
        <v>12</v>
      </c>
      <c r="C285" s="4">
        <f t="shared" ref="C285:S285" si="167">C286/12</f>
        <v>1594</v>
      </c>
      <c r="D285" s="4"/>
      <c r="E285" s="4">
        <f t="shared" si="167"/>
        <v>1662.5833333333333</v>
      </c>
      <c r="F285" s="4"/>
      <c r="G285" s="4">
        <f t="shared" si="167"/>
        <v>1733.9166666666667</v>
      </c>
      <c r="H285" s="4"/>
      <c r="I285" s="4">
        <f t="shared" si="167"/>
        <v>1807.6666666666667</v>
      </c>
      <c r="J285" s="4"/>
      <c r="K285" s="4">
        <f t="shared" si="167"/>
        <v>1886.4166666666667</v>
      </c>
      <c r="L285" s="4"/>
      <c r="M285" s="4">
        <f t="shared" si="167"/>
        <v>1967.5</v>
      </c>
      <c r="N285" s="4"/>
      <c r="O285" s="4">
        <f t="shared" si="167"/>
        <v>2052.0833333333335</v>
      </c>
      <c r="P285" s="4"/>
      <c r="Q285" s="4">
        <f t="shared" si="167"/>
        <v>2140.3333333333335</v>
      </c>
      <c r="R285" s="4"/>
      <c r="S285" s="4">
        <f t="shared" si="167"/>
        <v>2140.3333333333335</v>
      </c>
    </row>
    <row r="286" spans="1:19" hidden="1">
      <c r="A286" s="1" t="s">
        <v>18</v>
      </c>
      <c r="B286" s="3" t="s">
        <v>13</v>
      </c>
      <c r="C286" s="5">
        <f>ROUND(C221*1.01,0)</f>
        <v>19128</v>
      </c>
      <c r="D286" s="5"/>
      <c r="E286" s="5">
        <f t="shared" ref="E286:Q286" si="168">ROUND(E221*1.01,0)</f>
        <v>19951</v>
      </c>
      <c r="F286" s="5"/>
      <c r="G286" s="5">
        <f t="shared" si="168"/>
        <v>20807</v>
      </c>
      <c r="H286" s="5"/>
      <c r="I286" s="5">
        <f t="shared" si="168"/>
        <v>21692</v>
      </c>
      <c r="J286" s="5"/>
      <c r="K286" s="5">
        <f t="shared" si="168"/>
        <v>22637</v>
      </c>
      <c r="L286" s="5"/>
      <c r="M286" s="5">
        <f t="shared" si="168"/>
        <v>23610</v>
      </c>
      <c r="N286" s="5"/>
      <c r="O286" s="5">
        <f t="shared" si="168"/>
        <v>24625</v>
      </c>
      <c r="P286" s="5"/>
      <c r="Q286" s="5">
        <f t="shared" si="168"/>
        <v>25684</v>
      </c>
      <c r="R286" s="5"/>
      <c r="S286" s="5">
        <f>ROUND(S221*1.01,0)</f>
        <v>25684</v>
      </c>
    </row>
    <row r="287" spans="1:19" hidden="1"/>
    <row r="288" spans="1:19" hidden="1">
      <c r="A288" s="1" t="s">
        <v>19</v>
      </c>
      <c r="B288" s="3" t="s">
        <v>11</v>
      </c>
      <c r="C288" s="4">
        <f t="shared" ref="C288:Q288" si="169">C290/2080</f>
        <v>9.786538461538461</v>
      </c>
      <c r="D288" s="4"/>
      <c r="E288" s="4">
        <f t="shared" si="169"/>
        <v>10.20673076923077</v>
      </c>
      <c r="F288" s="4"/>
      <c r="G288" s="4">
        <f t="shared" si="169"/>
        <v>10.645192307692307</v>
      </c>
      <c r="H288" s="4"/>
      <c r="I288" s="4">
        <f t="shared" si="169"/>
        <v>11.103846153846154</v>
      </c>
      <c r="J288" s="4"/>
      <c r="K288" s="4">
        <f t="shared" si="169"/>
        <v>11.58173076923077</v>
      </c>
      <c r="L288" s="4"/>
      <c r="M288" s="4">
        <f t="shared" si="169"/>
        <v>12.079807692307693</v>
      </c>
      <c r="N288" s="4"/>
      <c r="O288" s="4">
        <f t="shared" si="169"/>
        <v>12.598557692307692</v>
      </c>
      <c r="P288" s="4"/>
      <c r="Q288" s="4">
        <f t="shared" si="169"/>
        <v>13.140865384615385</v>
      </c>
      <c r="R288" s="4"/>
      <c r="S288" s="4">
        <f>S290/2080</f>
        <v>13.140865384615385</v>
      </c>
    </row>
    <row r="289" spans="1:19" hidden="1">
      <c r="B289" s="3" t="s">
        <v>12</v>
      </c>
      <c r="C289" s="4">
        <f t="shared" ref="C289:S289" si="170">C290/12</f>
        <v>1696.3333333333333</v>
      </c>
      <c r="D289" s="4"/>
      <c r="E289" s="4">
        <f t="shared" si="170"/>
        <v>1769.1666666666667</v>
      </c>
      <c r="F289" s="4"/>
      <c r="G289" s="4">
        <f t="shared" si="170"/>
        <v>1845.1666666666667</v>
      </c>
      <c r="H289" s="4"/>
      <c r="I289" s="4">
        <f t="shared" si="170"/>
        <v>1924.6666666666667</v>
      </c>
      <c r="J289" s="4"/>
      <c r="K289" s="4">
        <f t="shared" si="170"/>
        <v>2007.5</v>
      </c>
      <c r="L289" s="4"/>
      <c r="M289" s="4">
        <f t="shared" si="170"/>
        <v>2093.8333333333335</v>
      </c>
      <c r="N289" s="4"/>
      <c r="O289" s="4">
        <f t="shared" si="170"/>
        <v>2183.75</v>
      </c>
      <c r="P289" s="4"/>
      <c r="Q289" s="4">
        <f t="shared" si="170"/>
        <v>2277.75</v>
      </c>
      <c r="R289" s="4"/>
      <c r="S289" s="4">
        <f t="shared" si="170"/>
        <v>2277.75</v>
      </c>
    </row>
    <row r="290" spans="1:19" hidden="1">
      <c r="B290" s="3" t="s">
        <v>13</v>
      </c>
      <c r="C290" s="5">
        <f>ROUND(C225*1.01,0)</f>
        <v>20356</v>
      </c>
      <c r="D290" s="5"/>
      <c r="E290" s="5">
        <f t="shared" ref="E290:Q290" si="171">ROUND(E225*1.01,0)</f>
        <v>21230</v>
      </c>
      <c r="F290" s="5"/>
      <c r="G290" s="5">
        <f t="shared" si="171"/>
        <v>22142</v>
      </c>
      <c r="H290" s="5"/>
      <c r="I290" s="5">
        <f t="shared" si="171"/>
        <v>23096</v>
      </c>
      <c r="J290" s="5"/>
      <c r="K290" s="5">
        <f t="shared" si="171"/>
        <v>24090</v>
      </c>
      <c r="L290" s="5"/>
      <c r="M290" s="5">
        <f t="shared" si="171"/>
        <v>25126</v>
      </c>
      <c r="N290" s="5"/>
      <c r="O290" s="5">
        <f t="shared" si="171"/>
        <v>26205</v>
      </c>
      <c r="P290" s="5"/>
      <c r="Q290" s="5">
        <f t="shared" si="171"/>
        <v>27333</v>
      </c>
      <c r="R290" s="5"/>
      <c r="S290" s="5">
        <f>ROUND(S225*1.01,0)</f>
        <v>27333</v>
      </c>
    </row>
    <row r="291" spans="1:19" hidden="1"/>
    <row r="292" spans="1:19" hidden="1">
      <c r="A292" s="1" t="s">
        <v>20</v>
      </c>
      <c r="B292" s="3" t="s">
        <v>11</v>
      </c>
      <c r="C292" s="4">
        <f t="shared" ref="C292:Q292" si="172">C294/2080</f>
        <v>10.413942307692308</v>
      </c>
      <c r="D292" s="4"/>
      <c r="E292" s="4">
        <f t="shared" si="172"/>
        <v>10.862019230769231</v>
      </c>
      <c r="F292" s="4"/>
      <c r="G292" s="4">
        <f t="shared" si="172"/>
        <v>11.328365384615385</v>
      </c>
      <c r="H292" s="4"/>
      <c r="I292" s="4">
        <f t="shared" si="172"/>
        <v>11.816346153846155</v>
      </c>
      <c r="J292" s="4"/>
      <c r="K292" s="4">
        <f t="shared" si="172"/>
        <v>12.325961538461538</v>
      </c>
      <c r="L292" s="4"/>
      <c r="M292" s="4">
        <f t="shared" si="172"/>
        <v>12.854807692307693</v>
      </c>
      <c r="N292" s="4"/>
      <c r="O292" s="4">
        <f t="shared" si="172"/>
        <v>13.408173076923077</v>
      </c>
      <c r="P292" s="4"/>
      <c r="Q292" s="4">
        <f t="shared" si="172"/>
        <v>13.985096153846154</v>
      </c>
      <c r="R292" s="4"/>
      <c r="S292" s="4">
        <f>S294/2080</f>
        <v>13.985096153846154</v>
      </c>
    </row>
    <row r="293" spans="1:19" hidden="1">
      <c r="B293" s="3" t="s">
        <v>12</v>
      </c>
      <c r="C293" s="4">
        <f t="shared" ref="C293:S293" si="173">C294/12</f>
        <v>1805.0833333333333</v>
      </c>
      <c r="D293" s="4"/>
      <c r="E293" s="4">
        <f t="shared" si="173"/>
        <v>1882.75</v>
      </c>
      <c r="F293" s="4"/>
      <c r="G293" s="4">
        <f t="shared" si="173"/>
        <v>1963.5833333333333</v>
      </c>
      <c r="H293" s="4"/>
      <c r="I293" s="4">
        <f t="shared" si="173"/>
        <v>2048.1666666666665</v>
      </c>
      <c r="J293" s="4"/>
      <c r="K293" s="4">
        <f t="shared" si="173"/>
        <v>2136.5</v>
      </c>
      <c r="L293" s="4"/>
      <c r="M293" s="4">
        <f t="shared" si="173"/>
        <v>2228.1666666666665</v>
      </c>
      <c r="N293" s="4"/>
      <c r="O293" s="4">
        <f t="shared" si="173"/>
        <v>2324.0833333333335</v>
      </c>
      <c r="P293" s="4"/>
      <c r="Q293" s="4">
        <f t="shared" si="173"/>
        <v>2424.0833333333335</v>
      </c>
      <c r="R293" s="4"/>
      <c r="S293" s="4">
        <f t="shared" si="173"/>
        <v>2424.0833333333335</v>
      </c>
    </row>
    <row r="294" spans="1:19" hidden="1">
      <c r="B294" s="3" t="s">
        <v>13</v>
      </c>
      <c r="C294" s="5">
        <f>ROUND(C229*1.01,0)</f>
        <v>21661</v>
      </c>
      <c r="D294" s="5"/>
      <c r="E294" s="5">
        <f t="shared" ref="E294:Q294" si="174">ROUND(E229*1.01,0)</f>
        <v>22593</v>
      </c>
      <c r="F294" s="5"/>
      <c r="G294" s="5">
        <f t="shared" si="174"/>
        <v>23563</v>
      </c>
      <c r="H294" s="5"/>
      <c r="I294" s="5">
        <f t="shared" si="174"/>
        <v>24578</v>
      </c>
      <c r="J294" s="5"/>
      <c r="K294" s="5">
        <f t="shared" si="174"/>
        <v>25638</v>
      </c>
      <c r="L294" s="5"/>
      <c r="M294" s="5">
        <f t="shared" si="174"/>
        <v>26738</v>
      </c>
      <c r="N294" s="5"/>
      <c r="O294" s="5">
        <f t="shared" si="174"/>
        <v>27889</v>
      </c>
      <c r="P294" s="5"/>
      <c r="Q294" s="5">
        <f t="shared" si="174"/>
        <v>29089</v>
      </c>
      <c r="R294" s="5"/>
      <c r="S294" s="5">
        <f>ROUND(S229*1.01,0)</f>
        <v>29089</v>
      </c>
    </row>
    <row r="295" spans="1:19" hidden="1"/>
    <row r="296" spans="1:19" hidden="1">
      <c r="A296" s="1" t="s">
        <v>21</v>
      </c>
      <c r="B296" s="3" t="s">
        <v>11</v>
      </c>
      <c r="C296" s="4">
        <f t="shared" ref="C296:Q296" si="175">C298/2080</f>
        <v>11.083173076923076</v>
      </c>
      <c r="D296" s="4"/>
      <c r="E296" s="4">
        <f t="shared" si="175"/>
        <v>11.558653846153845</v>
      </c>
      <c r="F296" s="4"/>
      <c r="G296" s="4">
        <f t="shared" si="175"/>
        <v>12.05625</v>
      </c>
      <c r="H296" s="4"/>
      <c r="I296" s="4">
        <f t="shared" si="175"/>
        <v>12.574999999999999</v>
      </c>
      <c r="J296" s="4"/>
      <c r="K296" s="4">
        <f t="shared" si="175"/>
        <v>13.117307692307692</v>
      </c>
      <c r="L296" s="4"/>
      <c r="M296" s="4">
        <f t="shared" si="175"/>
        <v>13.680769230769231</v>
      </c>
      <c r="N296" s="4"/>
      <c r="O296" s="4">
        <f t="shared" si="175"/>
        <v>14.268269230769231</v>
      </c>
      <c r="P296" s="4"/>
      <c r="Q296" s="4">
        <f t="shared" si="175"/>
        <v>14.882211538461538</v>
      </c>
      <c r="R296" s="4"/>
      <c r="S296" s="4">
        <f>S298/2080</f>
        <v>14.882211538461538</v>
      </c>
    </row>
    <row r="297" spans="1:19" hidden="1">
      <c r="B297" s="3" t="s">
        <v>12</v>
      </c>
      <c r="C297" s="4">
        <f t="shared" ref="C297:S297" si="176">C298/12</f>
        <v>1921.0833333333333</v>
      </c>
      <c r="D297" s="4"/>
      <c r="E297" s="4">
        <f t="shared" si="176"/>
        <v>2003.5</v>
      </c>
      <c r="F297" s="4"/>
      <c r="G297" s="4">
        <f t="shared" si="176"/>
        <v>2089.75</v>
      </c>
      <c r="H297" s="4"/>
      <c r="I297" s="4">
        <f t="shared" si="176"/>
        <v>2179.6666666666665</v>
      </c>
      <c r="J297" s="4"/>
      <c r="K297" s="4">
        <f t="shared" si="176"/>
        <v>2273.6666666666665</v>
      </c>
      <c r="L297" s="4"/>
      <c r="M297" s="4">
        <f t="shared" si="176"/>
        <v>2371.3333333333335</v>
      </c>
      <c r="N297" s="4"/>
      <c r="O297" s="4">
        <f t="shared" si="176"/>
        <v>2473.1666666666665</v>
      </c>
      <c r="P297" s="4"/>
      <c r="Q297" s="4">
        <f t="shared" si="176"/>
        <v>2579.5833333333335</v>
      </c>
      <c r="R297" s="4"/>
      <c r="S297" s="4">
        <f t="shared" si="176"/>
        <v>2579.5833333333335</v>
      </c>
    </row>
    <row r="298" spans="1:19" hidden="1">
      <c r="B298" s="3" t="s">
        <v>13</v>
      </c>
      <c r="C298" s="5">
        <f>ROUND(C233*1.01,0)</f>
        <v>23053</v>
      </c>
      <c r="D298" s="5"/>
      <c r="E298" s="5">
        <f t="shared" ref="E298:Q298" si="177">ROUND(E233*1.01,0)</f>
        <v>24042</v>
      </c>
      <c r="F298" s="5"/>
      <c r="G298" s="5">
        <f t="shared" si="177"/>
        <v>25077</v>
      </c>
      <c r="H298" s="5"/>
      <c r="I298" s="5">
        <f t="shared" si="177"/>
        <v>26156</v>
      </c>
      <c r="J298" s="5"/>
      <c r="K298" s="5">
        <f t="shared" si="177"/>
        <v>27284</v>
      </c>
      <c r="L298" s="5"/>
      <c r="M298" s="5">
        <f t="shared" si="177"/>
        <v>28456</v>
      </c>
      <c r="N298" s="5"/>
      <c r="O298" s="5">
        <f t="shared" si="177"/>
        <v>29678</v>
      </c>
      <c r="P298" s="5"/>
      <c r="Q298" s="5">
        <f t="shared" si="177"/>
        <v>30955</v>
      </c>
      <c r="R298" s="5"/>
      <c r="S298" s="5">
        <f>ROUND(S233*1.01,0)</f>
        <v>30955</v>
      </c>
    </row>
    <row r="299" spans="1:19" hidden="1"/>
    <row r="300" spans="1:19" hidden="1">
      <c r="A300" s="1" t="s">
        <v>22</v>
      </c>
      <c r="B300" s="3" t="s">
        <v>11</v>
      </c>
      <c r="C300" s="4">
        <f t="shared" ref="C300:Q300" si="178">C302/2080</f>
        <v>11.794230769230769</v>
      </c>
      <c r="D300" s="4"/>
      <c r="E300" s="4">
        <f t="shared" si="178"/>
        <v>12.301442307692307</v>
      </c>
      <c r="F300" s="4"/>
      <c r="G300" s="4">
        <f t="shared" si="178"/>
        <v>12.829807692307693</v>
      </c>
      <c r="H300" s="4"/>
      <c r="I300" s="4">
        <f t="shared" si="178"/>
        <v>13.382692307692308</v>
      </c>
      <c r="J300" s="4"/>
      <c r="K300" s="4">
        <f t="shared" si="178"/>
        <v>13.958653846153846</v>
      </c>
      <c r="L300" s="4"/>
      <c r="M300" s="4">
        <f t="shared" si="178"/>
        <v>14.559134615384615</v>
      </c>
      <c r="N300" s="4"/>
      <c r="O300" s="4">
        <f t="shared" si="178"/>
        <v>15.184134615384615</v>
      </c>
      <c r="P300" s="4"/>
      <c r="Q300" s="4">
        <f t="shared" si="178"/>
        <v>15.8375</v>
      </c>
      <c r="R300" s="4"/>
      <c r="S300" s="4">
        <f>S302/2080</f>
        <v>15.8375</v>
      </c>
    </row>
    <row r="301" spans="1:19" hidden="1">
      <c r="B301" s="3" t="s">
        <v>12</v>
      </c>
      <c r="C301" s="4">
        <f t="shared" ref="C301:S301" si="179">C302/12</f>
        <v>2044.3333333333333</v>
      </c>
      <c r="D301" s="4"/>
      <c r="E301" s="4">
        <f t="shared" si="179"/>
        <v>2132.25</v>
      </c>
      <c r="F301" s="4"/>
      <c r="G301" s="4">
        <f t="shared" si="179"/>
        <v>2223.8333333333335</v>
      </c>
      <c r="H301" s="4"/>
      <c r="I301" s="4">
        <f t="shared" si="179"/>
        <v>2319.6666666666665</v>
      </c>
      <c r="J301" s="4"/>
      <c r="K301" s="4">
        <f t="shared" si="179"/>
        <v>2419.5</v>
      </c>
      <c r="L301" s="4"/>
      <c r="M301" s="4">
        <f t="shared" si="179"/>
        <v>2523.5833333333335</v>
      </c>
      <c r="N301" s="4"/>
      <c r="O301" s="4">
        <f t="shared" si="179"/>
        <v>2631.9166666666665</v>
      </c>
      <c r="P301" s="4"/>
      <c r="Q301" s="4">
        <f t="shared" si="179"/>
        <v>2745.1666666666665</v>
      </c>
      <c r="R301" s="4"/>
      <c r="S301" s="4">
        <f t="shared" si="179"/>
        <v>2745.1666666666665</v>
      </c>
    </row>
    <row r="302" spans="1:19" hidden="1">
      <c r="B302" s="3" t="s">
        <v>13</v>
      </c>
      <c r="C302" s="5">
        <f>ROUND(C237*1.01,0)</f>
        <v>24532</v>
      </c>
      <c r="D302" s="5"/>
      <c r="E302" s="5">
        <f t="shared" ref="E302:Q302" si="180">ROUND(E237*1.01,0)</f>
        <v>25587</v>
      </c>
      <c r="F302" s="5"/>
      <c r="G302" s="5">
        <f t="shared" si="180"/>
        <v>26686</v>
      </c>
      <c r="H302" s="5"/>
      <c r="I302" s="5">
        <f t="shared" si="180"/>
        <v>27836</v>
      </c>
      <c r="J302" s="5"/>
      <c r="K302" s="5">
        <f t="shared" si="180"/>
        <v>29034</v>
      </c>
      <c r="L302" s="5"/>
      <c r="M302" s="5">
        <f t="shared" si="180"/>
        <v>30283</v>
      </c>
      <c r="N302" s="5"/>
      <c r="O302" s="5">
        <f t="shared" si="180"/>
        <v>31583</v>
      </c>
      <c r="P302" s="5"/>
      <c r="Q302" s="5">
        <f t="shared" si="180"/>
        <v>32942</v>
      </c>
      <c r="R302" s="5"/>
      <c r="S302" s="5">
        <f>ROUND(S237*1.01,0)</f>
        <v>32942</v>
      </c>
    </row>
    <row r="303" spans="1:19" hidden="1"/>
    <row r="304" spans="1:19" hidden="1">
      <c r="A304" s="1" t="s">
        <v>23</v>
      </c>
      <c r="B304" s="3" t="s">
        <v>11</v>
      </c>
      <c r="C304" s="4">
        <f t="shared" ref="C304:Q304" si="181">C306/2080</f>
        <v>12.552403846153846</v>
      </c>
      <c r="D304" s="4"/>
      <c r="E304" s="4">
        <f t="shared" si="181"/>
        <v>13.091346153846153</v>
      </c>
      <c r="F304" s="4"/>
      <c r="G304" s="4">
        <f t="shared" si="181"/>
        <v>13.654326923076923</v>
      </c>
      <c r="H304" s="4"/>
      <c r="I304" s="4">
        <f t="shared" si="181"/>
        <v>14.241346153846154</v>
      </c>
      <c r="J304" s="4"/>
      <c r="K304" s="4">
        <f t="shared" si="181"/>
        <v>14.854807692307693</v>
      </c>
      <c r="L304" s="4"/>
      <c r="M304" s="4">
        <f t="shared" si="181"/>
        <v>15.49375</v>
      </c>
      <c r="N304" s="4"/>
      <c r="O304" s="4">
        <f t="shared" si="181"/>
        <v>16.159615384615385</v>
      </c>
      <c r="P304" s="4"/>
      <c r="Q304" s="4">
        <f t="shared" si="181"/>
        <v>16.854807692307691</v>
      </c>
      <c r="R304" s="4"/>
      <c r="S304" s="4">
        <f>S306/2080</f>
        <v>16.854807692307691</v>
      </c>
    </row>
    <row r="305" spans="1:19" hidden="1">
      <c r="B305" s="3" t="s">
        <v>12</v>
      </c>
      <c r="C305" s="4">
        <f t="shared" ref="C305:S305" si="182">C306/12</f>
        <v>2175.75</v>
      </c>
      <c r="D305" s="4"/>
      <c r="E305" s="4">
        <f t="shared" si="182"/>
        <v>2269.1666666666665</v>
      </c>
      <c r="F305" s="4"/>
      <c r="G305" s="4">
        <f t="shared" si="182"/>
        <v>2366.75</v>
      </c>
      <c r="H305" s="4"/>
      <c r="I305" s="4">
        <f t="shared" si="182"/>
        <v>2468.5</v>
      </c>
      <c r="J305" s="4"/>
      <c r="K305" s="4">
        <f t="shared" si="182"/>
        <v>2574.8333333333335</v>
      </c>
      <c r="L305" s="4"/>
      <c r="M305" s="4">
        <f t="shared" si="182"/>
        <v>2685.5833333333335</v>
      </c>
      <c r="N305" s="4"/>
      <c r="O305" s="4">
        <f t="shared" si="182"/>
        <v>2801</v>
      </c>
      <c r="P305" s="4"/>
      <c r="Q305" s="4">
        <f t="shared" si="182"/>
        <v>2921.5</v>
      </c>
      <c r="R305" s="4"/>
      <c r="S305" s="4">
        <f t="shared" si="182"/>
        <v>2921.5</v>
      </c>
    </row>
    <row r="306" spans="1:19" hidden="1">
      <c r="B306" s="3" t="s">
        <v>13</v>
      </c>
      <c r="C306" s="5">
        <f>ROUND(C241*1.01,0)</f>
        <v>26109</v>
      </c>
      <c r="D306" s="5"/>
      <c r="E306" s="5">
        <f t="shared" ref="E306:Q306" si="183">ROUND(E241*1.01,0)</f>
        <v>27230</v>
      </c>
      <c r="F306" s="5"/>
      <c r="G306" s="5">
        <f t="shared" si="183"/>
        <v>28401</v>
      </c>
      <c r="H306" s="5"/>
      <c r="I306" s="5">
        <f t="shared" si="183"/>
        <v>29622</v>
      </c>
      <c r="J306" s="5"/>
      <c r="K306" s="5">
        <f t="shared" si="183"/>
        <v>30898</v>
      </c>
      <c r="L306" s="5"/>
      <c r="M306" s="5">
        <f t="shared" si="183"/>
        <v>32227</v>
      </c>
      <c r="N306" s="5"/>
      <c r="O306" s="5">
        <f t="shared" si="183"/>
        <v>33612</v>
      </c>
      <c r="P306" s="5"/>
      <c r="Q306" s="5">
        <f t="shared" si="183"/>
        <v>35058</v>
      </c>
      <c r="R306" s="5"/>
      <c r="S306" s="5">
        <f>ROUND(S241*1.01,0)</f>
        <v>35058</v>
      </c>
    </row>
    <row r="307" spans="1:19" hidden="1"/>
    <row r="308" spans="1:19" hidden="1">
      <c r="A308" s="1" t="s">
        <v>24</v>
      </c>
      <c r="B308" s="3" t="s">
        <v>11</v>
      </c>
      <c r="C308" s="4">
        <f t="shared" ref="C308:Q308" si="184">C310/2080</f>
        <v>13.357211538461538</v>
      </c>
      <c r="D308" s="4"/>
      <c r="E308" s="4">
        <f t="shared" si="184"/>
        <v>13.93125</v>
      </c>
      <c r="F308" s="4"/>
      <c r="G308" s="4">
        <f t="shared" si="184"/>
        <v>14.530288461538461</v>
      </c>
      <c r="H308" s="4"/>
      <c r="I308" s="4">
        <f t="shared" si="184"/>
        <v>15.155288461538461</v>
      </c>
      <c r="J308" s="4"/>
      <c r="K308" s="4">
        <f t="shared" si="184"/>
        <v>15.808653846153845</v>
      </c>
      <c r="L308" s="4"/>
      <c r="M308" s="4">
        <f t="shared" si="184"/>
        <v>16.488942307692309</v>
      </c>
      <c r="N308" s="4"/>
      <c r="O308" s="4">
        <f t="shared" si="184"/>
        <v>17.196634615384614</v>
      </c>
      <c r="P308" s="4"/>
      <c r="Q308" s="4">
        <f t="shared" si="184"/>
        <v>17.936538461538461</v>
      </c>
      <c r="R308" s="4"/>
      <c r="S308" s="4">
        <f>S310/2080</f>
        <v>17.936538461538461</v>
      </c>
    </row>
    <row r="309" spans="1:19" hidden="1">
      <c r="B309" s="3" t="s">
        <v>12</v>
      </c>
      <c r="C309" s="4">
        <f t="shared" ref="C309:S309" si="185">C310/12</f>
        <v>2315.25</v>
      </c>
      <c r="D309" s="4"/>
      <c r="E309" s="4">
        <f t="shared" si="185"/>
        <v>2414.75</v>
      </c>
      <c r="F309" s="4"/>
      <c r="G309" s="4">
        <f t="shared" si="185"/>
        <v>2518.5833333333335</v>
      </c>
      <c r="H309" s="4"/>
      <c r="I309" s="4">
        <f t="shared" si="185"/>
        <v>2626.9166666666665</v>
      </c>
      <c r="J309" s="4"/>
      <c r="K309" s="4">
        <f t="shared" si="185"/>
        <v>2740.1666666666665</v>
      </c>
      <c r="L309" s="4"/>
      <c r="M309" s="4">
        <f t="shared" si="185"/>
        <v>2858.0833333333335</v>
      </c>
      <c r="N309" s="4"/>
      <c r="O309" s="4">
        <f t="shared" si="185"/>
        <v>2980.75</v>
      </c>
      <c r="P309" s="4"/>
      <c r="Q309" s="4">
        <f t="shared" si="185"/>
        <v>3109</v>
      </c>
      <c r="R309" s="4"/>
      <c r="S309" s="4">
        <f t="shared" si="185"/>
        <v>3109</v>
      </c>
    </row>
    <row r="310" spans="1:19" hidden="1">
      <c r="B310" s="3" t="s">
        <v>13</v>
      </c>
      <c r="C310" s="5">
        <f>ROUND(C245*1.01,0)</f>
        <v>27783</v>
      </c>
      <c r="D310" s="5"/>
      <c r="E310" s="5">
        <f t="shared" ref="E310:Q310" si="186">ROUND(E245*1.01,0)</f>
        <v>28977</v>
      </c>
      <c r="F310" s="5"/>
      <c r="G310" s="5">
        <f t="shared" si="186"/>
        <v>30223</v>
      </c>
      <c r="H310" s="5"/>
      <c r="I310" s="5">
        <f t="shared" si="186"/>
        <v>31523</v>
      </c>
      <c r="J310" s="5"/>
      <c r="K310" s="5">
        <f t="shared" si="186"/>
        <v>32882</v>
      </c>
      <c r="L310" s="5"/>
      <c r="M310" s="5">
        <f t="shared" si="186"/>
        <v>34297</v>
      </c>
      <c r="N310" s="5"/>
      <c r="O310" s="5">
        <f t="shared" si="186"/>
        <v>35769</v>
      </c>
      <c r="P310" s="5"/>
      <c r="Q310" s="5">
        <f t="shared" si="186"/>
        <v>37308</v>
      </c>
      <c r="R310" s="5"/>
      <c r="S310" s="5">
        <f>ROUND(S245*1.01,0)</f>
        <v>37308</v>
      </c>
    </row>
    <row r="311" spans="1:19" hidden="1"/>
    <row r="312" spans="1:19" hidden="1">
      <c r="A312" s="1" t="s">
        <v>25</v>
      </c>
      <c r="B312" s="3" t="s">
        <v>11</v>
      </c>
      <c r="C312" s="4">
        <f t="shared" ref="C312:Q312" si="187">C314/2080</f>
        <v>14.214903846153845</v>
      </c>
      <c r="D312" s="4"/>
      <c r="E312" s="4">
        <f t="shared" si="187"/>
        <v>14.824999999999999</v>
      </c>
      <c r="F312" s="4"/>
      <c r="G312" s="4">
        <f t="shared" si="187"/>
        <v>15.463461538461539</v>
      </c>
      <c r="H312" s="4"/>
      <c r="I312" s="4">
        <f t="shared" si="187"/>
        <v>16.128846153846155</v>
      </c>
      <c r="J312" s="4"/>
      <c r="K312" s="4">
        <f t="shared" si="187"/>
        <v>16.823557692307691</v>
      </c>
      <c r="L312" s="4"/>
      <c r="M312" s="4">
        <f t="shared" si="187"/>
        <v>17.547115384615385</v>
      </c>
      <c r="N312" s="4"/>
      <c r="O312" s="4">
        <f t="shared" si="187"/>
        <v>18.300961538461539</v>
      </c>
      <c r="P312" s="4"/>
      <c r="Q312" s="4">
        <f t="shared" si="187"/>
        <v>19.088942307692307</v>
      </c>
      <c r="R312" s="4"/>
      <c r="S312" s="4">
        <f>S314/2080</f>
        <v>19.088942307692307</v>
      </c>
    </row>
    <row r="313" spans="1:19" hidden="1">
      <c r="B313" s="3" t="s">
        <v>12</v>
      </c>
      <c r="C313" s="4">
        <f t="shared" ref="C313:S313" si="188">C314/12</f>
        <v>2463.9166666666665</v>
      </c>
      <c r="D313" s="4"/>
      <c r="E313" s="4">
        <f t="shared" si="188"/>
        <v>2569.6666666666665</v>
      </c>
      <c r="F313" s="4"/>
      <c r="G313" s="4">
        <f t="shared" si="188"/>
        <v>2680.3333333333335</v>
      </c>
      <c r="H313" s="4"/>
      <c r="I313" s="4">
        <f t="shared" si="188"/>
        <v>2795.6666666666665</v>
      </c>
      <c r="J313" s="4"/>
      <c r="K313" s="4">
        <f t="shared" si="188"/>
        <v>2916.0833333333335</v>
      </c>
      <c r="L313" s="4"/>
      <c r="M313" s="4">
        <f t="shared" si="188"/>
        <v>3041.5</v>
      </c>
      <c r="N313" s="4"/>
      <c r="O313" s="4">
        <f t="shared" si="188"/>
        <v>3172.1666666666665</v>
      </c>
      <c r="P313" s="4"/>
      <c r="Q313" s="4">
        <f t="shared" si="188"/>
        <v>3308.75</v>
      </c>
      <c r="R313" s="4"/>
      <c r="S313" s="4">
        <f t="shared" si="188"/>
        <v>3308.75</v>
      </c>
    </row>
    <row r="314" spans="1:19" hidden="1">
      <c r="B314" s="3" t="s">
        <v>13</v>
      </c>
      <c r="C314" s="5">
        <f>ROUND(C249*1.01,0)</f>
        <v>29567</v>
      </c>
      <c r="D314" s="5"/>
      <c r="E314" s="5">
        <f t="shared" ref="E314:Q314" si="189">ROUND(E249*1.01,0)</f>
        <v>30836</v>
      </c>
      <c r="F314" s="5"/>
      <c r="G314" s="5">
        <f t="shared" si="189"/>
        <v>32164</v>
      </c>
      <c r="H314" s="5"/>
      <c r="I314" s="5">
        <f t="shared" si="189"/>
        <v>33548</v>
      </c>
      <c r="J314" s="5"/>
      <c r="K314" s="5">
        <f t="shared" si="189"/>
        <v>34993</v>
      </c>
      <c r="L314" s="5"/>
      <c r="M314" s="5">
        <f t="shared" si="189"/>
        <v>36498</v>
      </c>
      <c r="N314" s="5"/>
      <c r="O314" s="5">
        <f t="shared" si="189"/>
        <v>38066</v>
      </c>
      <c r="P314" s="5"/>
      <c r="Q314" s="5">
        <f t="shared" si="189"/>
        <v>39705</v>
      </c>
      <c r="R314" s="5"/>
      <c r="S314" s="5">
        <f>ROUND(S249*1.01,0)</f>
        <v>39705</v>
      </c>
    </row>
    <row r="315" spans="1:19" hidden="1"/>
    <row r="316" spans="1:19" hidden="1">
      <c r="A316" s="1" t="s">
        <v>26</v>
      </c>
      <c r="B316" s="3" t="s">
        <v>11</v>
      </c>
      <c r="C316" s="4">
        <f t="shared" ref="C316:Q316" si="190">C318/2080</f>
        <v>15.127403846153847</v>
      </c>
      <c r="D316" s="4"/>
      <c r="E316" s="4">
        <f t="shared" si="190"/>
        <v>15.776923076923078</v>
      </c>
      <c r="F316" s="4"/>
      <c r="G316" s="4">
        <f t="shared" si="190"/>
        <v>16.455769230769231</v>
      </c>
      <c r="H316" s="4"/>
      <c r="I316" s="4">
        <f t="shared" si="190"/>
        <v>17.163942307692309</v>
      </c>
      <c r="J316" s="4"/>
      <c r="K316" s="4">
        <f t="shared" si="190"/>
        <v>17.903365384615384</v>
      </c>
      <c r="L316" s="4"/>
      <c r="M316" s="4">
        <f t="shared" si="190"/>
        <v>18.673557692307693</v>
      </c>
      <c r="N316" s="4"/>
      <c r="O316" s="4">
        <f t="shared" si="190"/>
        <v>19.475480769230771</v>
      </c>
      <c r="P316" s="4"/>
      <c r="Q316" s="4">
        <f t="shared" si="190"/>
        <v>20.314423076923077</v>
      </c>
      <c r="R316" s="4"/>
      <c r="S316" s="4">
        <f>S318/2080</f>
        <v>20.314423076923077</v>
      </c>
    </row>
    <row r="317" spans="1:19" hidden="1">
      <c r="B317" s="3" t="s">
        <v>12</v>
      </c>
      <c r="C317" s="4">
        <f t="shared" ref="C317:S317" si="191">C318/12</f>
        <v>2622.0833333333335</v>
      </c>
      <c r="D317" s="4"/>
      <c r="E317" s="4">
        <f t="shared" si="191"/>
        <v>2734.6666666666665</v>
      </c>
      <c r="F317" s="4"/>
      <c r="G317" s="4">
        <f t="shared" si="191"/>
        <v>2852.3333333333335</v>
      </c>
      <c r="H317" s="4"/>
      <c r="I317" s="4">
        <f t="shared" si="191"/>
        <v>2975.0833333333335</v>
      </c>
      <c r="J317" s="4"/>
      <c r="K317" s="4">
        <f t="shared" si="191"/>
        <v>3103.25</v>
      </c>
      <c r="L317" s="4"/>
      <c r="M317" s="4">
        <f t="shared" si="191"/>
        <v>3236.75</v>
      </c>
      <c r="N317" s="4"/>
      <c r="O317" s="4">
        <f t="shared" si="191"/>
        <v>3375.75</v>
      </c>
      <c r="P317" s="4"/>
      <c r="Q317" s="4">
        <f t="shared" si="191"/>
        <v>3521.1666666666665</v>
      </c>
      <c r="R317" s="4"/>
      <c r="S317" s="4">
        <f t="shared" si="191"/>
        <v>3521.1666666666665</v>
      </c>
    </row>
    <row r="318" spans="1:19" hidden="1">
      <c r="B318" s="3" t="s">
        <v>13</v>
      </c>
      <c r="C318" s="5">
        <f>ROUND(C253*1.01,0)</f>
        <v>31465</v>
      </c>
      <c r="D318" s="5"/>
      <c r="E318" s="5">
        <f t="shared" ref="E318:Q318" si="192">ROUND(E253*1.01,0)</f>
        <v>32816</v>
      </c>
      <c r="F318" s="5"/>
      <c r="G318" s="5">
        <f t="shared" si="192"/>
        <v>34228</v>
      </c>
      <c r="H318" s="5"/>
      <c r="I318" s="5">
        <f t="shared" si="192"/>
        <v>35701</v>
      </c>
      <c r="J318" s="5"/>
      <c r="K318" s="5">
        <f t="shared" si="192"/>
        <v>37239</v>
      </c>
      <c r="L318" s="5"/>
      <c r="M318" s="5">
        <f t="shared" si="192"/>
        <v>38841</v>
      </c>
      <c r="N318" s="5"/>
      <c r="O318" s="5">
        <f t="shared" si="192"/>
        <v>40509</v>
      </c>
      <c r="P318" s="5"/>
      <c r="Q318" s="5">
        <f t="shared" si="192"/>
        <v>42254</v>
      </c>
      <c r="R318" s="5"/>
      <c r="S318" s="5">
        <f>ROUND(S253*1.01,0)</f>
        <v>42254</v>
      </c>
    </row>
    <row r="319" spans="1:19" hidden="1"/>
    <row r="320" spans="1:19" hidden="1">
      <c r="A320" s="1" t="s">
        <v>27</v>
      </c>
      <c r="B320" s="3" t="s">
        <v>11</v>
      </c>
      <c r="C320" s="4">
        <f t="shared" ref="C320:Q320" si="193">C322/2080</f>
        <v>16.098557692307693</v>
      </c>
      <c r="D320" s="4"/>
      <c r="E320" s="4">
        <f t="shared" si="193"/>
        <v>16.789903846153845</v>
      </c>
      <c r="F320" s="4"/>
      <c r="G320" s="4">
        <f t="shared" si="193"/>
        <v>17.512980769230769</v>
      </c>
      <c r="H320" s="4"/>
      <c r="I320" s="4">
        <f t="shared" si="193"/>
        <v>18.266346153846154</v>
      </c>
      <c r="J320" s="4"/>
      <c r="K320" s="4">
        <f t="shared" si="193"/>
        <v>19.053365384615386</v>
      </c>
      <c r="L320" s="4"/>
      <c r="M320" s="4">
        <f t="shared" si="193"/>
        <v>19.871634615384615</v>
      </c>
      <c r="N320" s="4"/>
      <c r="O320" s="4">
        <f t="shared" si="193"/>
        <v>20.725480769230771</v>
      </c>
      <c r="P320" s="4"/>
      <c r="Q320" s="4">
        <f t="shared" si="193"/>
        <v>21.618749999999999</v>
      </c>
      <c r="R320" s="4"/>
      <c r="S320" s="4">
        <f>S322/2080</f>
        <v>21.618749999999999</v>
      </c>
    </row>
    <row r="321" spans="1:19" hidden="1">
      <c r="B321" s="3" t="s">
        <v>12</v>
      </c>
      <c r="C321" s="4">
        <f t="shared" ref="C321:S321" si="194">C322/12</f>
        <v>2790.4166666666665</v>
      </c>
      <c r="D321" s="4"/>
      <c r="E321" s="4">
        <f t="shared" si="194"/>
        <v>2910.25</v>
      </c>
      <c r="F321" s="4"/>
      <c r="G321" s="4">
        <f t="shared" si="194"/>
        <v>3035.5833333333335</v>
      </c>
      <c r="H321" s="4"/>
      <c r="I321" s="4">
        <f t="shared" si="194"/>
        <v>3166.1666666666665</v>
      </c>
      <c r="J321" s="4"/>
      <c r="K321" s="4">
        <f t="shared" si="194"/>
        <v>3302.5833333333335</v>
      </c>
      <c r="L321" s="4"/>
      <c r="M321" s="4">
        <f t="shared" si="194"/>
        <v>3444.4166666666665</v>
      </c>
      <c r="N321" s="4"/>
      <c r="O321" s="4">
        <f t="shared" si="194"/>
        <v>3592.4166666666665</v>
      </c>
      <c r="P321" s="4"/>
      <c r="Q321" s="4">
        <f t="shared" si="194"/>
        <v>3747.25</v>
      </c>
      <c r="R321" s="4"/>
      <c r="S321" s="4">
        <f t="shared" si="194"/>
        <v>3747.25</v>
      </c>
    </row>
    <row r="322" spans="1:19" hidden="1">
      <c r="B322" s="3" t="s">
        <v>13</v>
      </c>
      <c r="C322" s="5">
        <f>ROUND(C257*1.01,0)</f>
        <v>33485</v>
      </c>
      <c r="D322" s="5"/>
      <c r="E322" s="5">
        <f t="shared" ref="E322:Q322" si="195">ROUND(E257*1.01,0)</f>
        <v>34923</v>
      </c>
      <c r="F322" s="5"/>
      <c r="G322" s="5">
        <f t="shared" si="195"/>
        <v>36427</v>
      </c>
      <c r="H322" s="5"/>
      <c r="I322" s="5">
        <f t="shared" si="195"/>
        <v>37994</v>
      </c>
      <c r="J322" s="5"/>
      <c r="K322" s="5">
        <f t="shared" si="195"/>
        <v>39631</v>
      </c>
      <c r="L322" s="5"/>
      <c r="M322" s="5">
        <f t="shared" si="195"/>
        <v>41333</v>
      </c>
      <c r="N322" s="5"/>
      <c r="O322" s="5">
        <f t="shared" si="195"/>
        <v>43109</v>
      </c>
      <c r="P322" s="5"/>
      <c r="Q322" s="5">
        <f t="shared" si="195"/>
        <v>44967</v>
      </c>
      <c r="R322" s="5"/>
      <c r="S322" s="5">
        <f>ROUND(S257*1.01,0)</f>
        <v>44967</v>
      </c>
    </row>
    <row r="323" spans="1:19" hidden="1"/>
    <row r="324" spans="1:19" hidden="1">
      <c r="A324" s="2" t="s">
        <v>37</v>
      </c>
    </row>
    <row r="325" spans="1:19" hidden="1"/>
    <row r="326" spans="1:19" ht="12.75" hidden="1">
      <c r="E326" s="11" t="s">
        <v>43</v>
      </c>
      <c r="F326" s="11"/>
      <c r="G326" s="12"/>
      <c r="H326" s="12"/>
      <c r="I326" s="12"/>
      <c r="J326" s="12"/>
      <c r="K326" s="12"/>
      <c r="L326" s="12"/>
      <c r="M326" s="12"/>
      <c r="N326" s="12"/>
      <c r="O326" s="12"/>
      <c r="P326" s="12"/>
    </row>
    <row r="327" spans="1:19" ht="12.75" hidden="1">
      <c r="A327" s="6" t="s">
        <v>36</v>
      </c>
      <c r="B327" s="36"/>
      <c r="C327" s="7"/>
      <c r="D327" s="7"/>
      <c r="E327" s="7"/>
      <c r="F327" s="7"/>
      <c r="G327" s="7"/>
      <c r="H327" s="7"/>
    </row>
    <row r="328" spans="1:19" hidden="1">
      <c r="A328" s="9" t="s">
        <v>40</v>
      </c>
      <c r="B328" s="27"/>
      <c r="C328" s="10"/>
      <c r="D328" s="10"/>
      <c r="E328" s="10"/>
      <c r="F328" s="10"/>
      <c r="G328" s="10"/>
      <c r="H328" s="10"/>
    </row>
    <row r="329" spans="1:19" hidden="1">
      <c r="A329" s="10" t="s">
        <v>39</v>
      </c>
      <c r="B329" s="27"/>
      <c r="C329" s="10"/>
      <c r="D329" s="10"/>
      <c r="E329" s="10"/>
      <c r="F329" s="10"/>
    </row>
    <row r="330" spans="1:19" hidden="1"/>
    <row r="331" spans="1:19" hidden="1">
      <c r="C331" s="3" t="s">
        <v>2</v>
      </c>
      <c r="D331" s="3"/>
      <c r="E331" s="3" t="s">
        <v>3</v>
      </c>
      <c r="F331" s="3"/>
      <c r="G331" s="3" t="s">
        <v>4</v>
      </c>
      <c r="H331" s="3"/>
      <c r="I331" s="3" t="s">
        <v>5</v>
      </c>
      <c r="J331" s="3"/>
      <c r="K331" s="3" t="s">
        <v>6</v>
      </c>
      <c r="L331" s="3"/>
      <c r="M331" s="3" t="s">
        <v>7</v>
      </c>
      <c r="N331" s="3"/>
      <c r="O331" s="3" t="s">
        <v>8</v>
      </c>
      <c r="P331" s="3"/>
      <c r="Q331" s="3" t="s">
        <v>9</v>
      </c>
      <c r="R331" s="3"/>
      <c r="S331" s="3" t="s">
        <v>9</v>
      </c>
    </row>
    <row r="332" spans="1:19" hidden="1"/>
    <row r="333" spans="1:19" hidden="1">
      <c r="A333" s="1" t="s">
        <v>10</v>
      </c>
      <c r="B333" s="3" t="s">
        <v>11</v>
      </c>
      <c r="C333" s="4">
        <f t="shared" ref="C333:Q333" si="196">C335/2080</f>
        <v>7.2778846153846155</v>
      </c>
      <c r="D333" s="4"/>
      <c r="E333" s="4">
        <f t="shared" si="196"/>
        <v>7.5903846153846155</v>
      </c>
      <c r="F333" s="4"/>
      <c r="G333" s="4">
        <f t="shared" si="196"/>
        <v>7.9168269230769228</v>
      </c>
      <c r="H333" s="4"/>
      <c r="I333" s="4">
        <f t="shared" si="196"/>
        <v>8.2576923076923077</v>
      </c>
      <c r="J333" s="4"/>
      <c r="K333" s="4">
        <f t="shared" si="196"/>
        <v>8.6125000000000007</v>
      </c>
      <c r="L333" s="4"/>
      <c r="M333" s="4">
        <f t="shared" si="196"/>
        <v>8.982211538461538</v>
      </c>
      <c r="N333" s="4"/>
      <c r="O333" s="4">
        <f t="shared" si="196"/>
        <v>9.3687500000000004</v>
      </c>
      <c r="P333" s="4"/>
      <c r="Q333" s="4">
        <f t="shared" si="196"/>
        <v>9.771634615384615</v>
      </c>
      <c r="R333" s="4"/>
      <c r="S333" s="4">
        <f>S335/2080</f>
        <v>9.771634615384615</v>
      </c>
    </row>
    <row r="334" spans="1:19" hidden="1">
      <c r="B334" s="3" t="s">
        <v>12</v>
      </c>
      <c r="C334" s="4">
        <f t="shared" ref="C334:S334" si="197">C335/12</f>
        <v>1261.5</v>
      </c>
      <c r="D334" s="4"/>
      <c r="E334" s="4">
        <f t="shared" si="197"/>
        <v>1315.6666666666667</v>
      </c>
      <c r="F334" s="4"/>
      <c r="G334" s="4">
        <f t="shared" si="197"/>
        <v>1372.25</v>
      </c>
      <c r="H334" s="4"/>
      <c r="I334" s="4">
        <f t="shared" si="197"/>
        <v>1431.3333333333333</v>
      </c>
      <c r="J334" s="4"/>
      <c r="K334" s="4">
        <f t="shared" si="197"/>
        <v>1492.8333333333333</v>
      </c>
      <c r="L334" s="4"/>
      <c r="M334" s="4">
        <f t="shared" si="197"/>
        <v>1556.9166666666667</v>
      </c>
      <c r="N334" s="4"/>
      <c r="O334" s="4">
        <f t="shared" si="197"/>
        <v>1623.9166666666667</v>
      </c>
      <c r="P334" s="4"/>
      <c r="Q334" s="4">
        <f t="shared" si="197"/>
        <v>1693.75</v>
      </c>
      <c r="R334" s="4"/>
      <c r="S334" s="4">
        <f t="shared" si="197"/>
        <v>1693.75</v>
      </c>
    </row>
    <row r="335" spans="1:19" hidden="1">
      <c r="B335" s="3" t="s">
        <v>13</v>
      </c>
      <c r="C335" s="5">
        <f>ROUND(C270*1.015,0)</f>
        <v>15138</v>
      </c>
      <c r="D335" s="5"/>
      <c r="E335" s="5">
        <f t="shared" ref="E335:Q335" si="198">ROUND(E270*1.015,0)</f>
        <v>15788</v>
      </c>
      <c r="F335" s="5"/>
      <c r="G335" s="5">
        <f t="shared" si="198"/>
        <v>16467</v>
      </c>
      <c r="H335" s="5"/>
      <c r="I335" s="5">
        <f t="shared" si="198"/>
        <v>17176</v>
      </c>
      <c r="J335" s="5"/>
      <c r="K335" s="5">
        <f t="shared" si="198"/>
        <v>17914</v>
      </c>
      <c r="L335" s="5"/>
      <c r="M335" s="5">
        <f t="shared" si="198"/>
        <v>18683</v>
      </c>
      <c r="N335" s="5"/>
      <c r="O335" s="5">
        <f t="shared" si="198"/>
        <v>19487</v>
      </c>
      <c r="P335" s="5"/>
      <c r="Q335" s="5">
        <f t="shared" si="198"/>
        <v>20325</v>
      </c>
      <c r="R335" s="5"/>
      <c r="S335" s="5">
        <f>ROUND(S270*1.015,0)</f>
        <v>20325</v>
      </c>
    </row>
    <row r="336" spans="1:19" hidden="1"/>
    <row r="337" spans="1:19" hidden="1">
      <c r="A337" s="1" t="s">
        <v>14</v>
      </c>
      <c r="B337" s="3" t="s">
        <v>11</v>
      </c>
      <c r="C337" s="4">
        <f t="shared" ref="C337:Q337" si="199">C339/2080</f>
        <v>7.7442307692307688</v>
      </c>
      <c r="D337" s="4"/>
      <c r="E337" s="4">
        <f t="shared" si="199"/>
        <v>8.077403846153846</v>
      </c>
      <c r="F337" s="4"/>
      <c r="G337" s="4">
        <f t="shared" si="199"/>
        <v>8.4245192307692314</v>
      </c>
      <c r="H337" s="4"/>
      <c r="I337" s="4">
        <f t="shared" si="199"/>
        <v>8.7870192307692303</v>
      </c>
      <c r="J337" s="4"/>
      <c r="K337" s="4">
        <f t="shared" si="199"/>
        <v>9.165865384615385</v>
      </c>
      <c r="L337" s="4"/>
      <c r="M337" s="4">
        <f t="shared" si="199"/>
        <v>9.559615384615384</v>
      </c>
      <c r="N337" s="4"/>
      <c r="O337" s="4">
        <f t="shared" si="199"/>
        <v>9.970192307692308</v>
      </c>
      <c r="P337" s="4"/>
      <c r="Q337" s="4">
        <f t="shared" si="199"/>
        <v>10.4</v>
      </c>
      <c r="R337" s="4"/>
      <c r="S337" s="4">
        <f>S339/2080</f>
        <v>10.4</v>
      </c>
    </row>
    <row r="338" spans="1:19" hidden="1">
      <c r="B338" s="3" t="s">
        <v>12</v>
      </c>
      <c r="C338" s="4">
        <f t="shared" ref="C338:S338" si="200">C339/12</f>
        <v>1342.3333333333333</v>
      </c>
      <c r="D338" s="4"/>
      <c r="E338" s="4">
        <f t="shared" si="200"/>
        <v>1400.0833333333333</v>
      </c>
      <c r="F338" s="4"/>
      <c r="G338" s="4">
        <f t="shared" si="200"/>
        <v>1460.25</v>
      </c>
      <c r="H338" s="4"/>
      <c r="I338" s="4">
        <f t="shared" si="200"/>
        <v>1523.0833333333333</v>
      </c>
      <c r="J338" s="4"/>
      <c r="K338" s="4">
        <f t="shared" si="200"/>
        <v>1588.75</v>
      </c>
      <c r="L338" s="4"/>
      <c r="M338" s="4">
        <f t="shared" si="200"/>
        <v>1657</v>
      </c>
      <c r="N338" s="4"/>
      <c r="O338" s="4">
        <f t="shared" si="200"/>
        <v>1728.1666666666667</v>
      </c>
      <c r="P338" s="4"/>
      <c r="Q338" s="4">
        <f t="shared" si="200"/>
        <v>1802.6666666666667</v>
      </c>
      <c r="R338" s="4"/>
      <c r="S338" s="4">
        <f t="shared" si="200"/>
        <v>1802.6666666666667</v>
      </c>
    </row>
    <row r="339" spans="1:19" hidden="1">
      <c r="B339" s="3" t="s">
        <v>13</v>
      </c>
      <c r="C339" s="5">
        <f>ROUND(C274*1.015,0)</f>
        <v>16108</v>
      </c>
      <c r="D339" s="5"/>
      <c r="E339" s="5">
        <f t="shared" ref="E339:Q339" si="201">ROUND(E274*1.015,0)</f>
        <v>16801</v>
      </c>
      <c r="F339" s="5"/>
      <c r="G339" s="5">
        <f t="shared" si="201"/>
        <v>17523</v>
      </c>
      <c r="H339" s="5"/>
      <c r="I339" s="5">
        <f t="shared" si="201"/>
        <v>18277</v>
      </c>
      <c r="J339" s="5"/>
      <c r="K339" s="5">
        <f t="shared" si="201"/>
        <v>19065</v>
      </c>
      <c r="L339" s="5"/>
      <c r="M339" s="5">
        <f t="shared" si="201"/>
        <v>19884</v>
      </c>
      <c r="N339" s="5"/>
      <c r="O339" s="5">
        <f t="shared" si="201"/>
        <v>20738</v>
      </c>
      <c r="P339" s="5"/>
      <c r="Q339" s="5">
        <f t="shared" si="201"/>
        <v>21632</v>
      </c>
      <c r="R339" s="5"/>
      <c r="S339" s="5">
        <f>ROUND(S274*1.015,0)</f>
        <v>21632</v>
      </c>
    </row>
    <row r="340" spans="1:19" hidden="1"/>
    <row r="341" spans="1:19" hidden="1">
      <c r="A341" s="1" t="s">
        <v>15</v>
      </c>
      <c r="B341" s="3" t="s">
        <v>11</v>
      </c>
      <c r="C341" s="4">
        <f t="shared" ref="C341:Q341" si="202">C343/2080</f>
        <v>8.241826923076923</v>
      </c>
      <c r="D341" s="4"/>
      <c r="E341" s="4">
        <f t="shared" si="202"/>
        <v>8.5961538461538467</v>
      </c>
      <c r="F341" s="4"/>
      <c r="G341" s="4">
        <f t="shared" si="202"/>
        <v>8.965865384615384</v>
      </c>
      <c r="H341" s="4"/>
      <c r="I341" s="4">
        <f t="shared" si="202"/>
        <v>9.350480769230769</v>
      </c>
      <c r="J341" s="4"/>
      <c r="K341" s="4">
        <f t="shared" si="202"/>
        <v>9.7533653846153854</v>
      </c>
      <c r="L341" s="4"/>
      <c r="M341" s="4">
        <f t="shared" si="202"/>
        <v>10.172596153846154</v>
      </c>
      <c r="N341" s="4"/>
      <c r="O341" s="4">
        <f t="shared" si="202"/>
        <v>10.610096153846154</v>
      </c>
      <c r="P341" s="4"/>
      <c r="Q341" s="4">
        <f t="shared" si="202"/>
        <v>11.067307692307692</v>
      </c>
      <c r="R341" s="4"/>
      <c r="S341" s="4">
        <f>S343/2080</f>
        <v>11.067307692307692</v>
      </c>
    </row>
    <row r="342" spans="1:19" hidden="1">
      <c r="B342" s="3" t="s">
        <v>12</v>
      </c>
      <c r="C342" s="4">
        <f t="shared" ref="C342:S342" si="203">C343/12</f>
        <v>1428.5833333333333</v>
      </c>
      <c r="D342" s="4"/>
      <c r="E342" s="4">
        <f t="shared" si="203"/>
        <v>1490</v>
      </c>
      <c r="F342" s="4"/>
      <c r="G342" s="4">
        <f t="shared" si="203"/>
        <v>1554.0833333333333</v>
      </c>
      <c r="H342" s="4"/>
      <c r="I342" s="4">
        <f t="shared" si="203"/>
        <v>1620.75</v>
      </c>
      <c r="J342" s="4"/>
      <c r="K342" s="4">
        <f t="shared" si="203"/>
        <v>1690.5833333333333</v>
      </c>
      <c r="L342" s="4"/>
      <c r="M342" s="4">
        <f t="shared" si="203"/>
        <v>1763.25</v>
      </c>
      <c r="N342" s="4"/>
      <c r="O342" s="4">
        <f t="shared" si="203"/>
        <v>1839.0833333333333</v>
      </c>
      <c r="P342" s="4"/>
      <c r="Q342" s="4">
        <f t="shared" si="203"/>
        <v>1918.3333333333333</v>
      </c>
      <c r="R342" s="4"/>
      <c r="S342" s="4">
        <f t="shared" si="203"/>
        <v>1918.3333333333333</v>
      </c>
    </row>
    <row r="343" spans="1:19" hidden="1">
      <c r="B343" s="3" t="s">
        <v>13</v>
      </c>
      <c r="C343" s="5">
        <f>ROUND(C278*1.015,0)</f>
        <v>17143</v>
      </c>
      <c r="D343" s="5"/>
      <c r="E343" s="5">
        <f t="shared" ref="E343:Q343" si="204">ROUND(E278*1.015,0)</f>
        <v>17880</v>
      </c>
      <c r="F343" s="5"/>
      <c r="G343" s="5">
        <f t="shared" si="204"/>
        <v>18649</v>
      </c>
      <c r="H343" s="5"/>
      <c r="I343" s="5">
        <f t="shared" si="204"/>
        <v>19449</v>
      </c>
      <c r="J343" s="5"/>
      <c r="K343" s="5">
        <f t="shared" si="204"/>
        <v>20287</v>
      </c>
      <c r="L343" s="5"/>
      <c r="M343" s="5">
        <f t="shared" si="204"/>
        <v>21159</v>
      </c>
      <c r="N343" s="5"/>
      <c r="O343" s="5">
        <f t="shared" si="204"/>
        <v>22069</v>
      </c>
      <c r="P343" s="5"/>
      <c r="Q343" s="5">
        <f t="shared" si="204"/>
        <v>23020</v>
      </c>
      <c r="R343" s="5"/>
      <c r="S343" s="5">
        <f>ROUND(S278*1.015,0)</f>
        <v>23020</v>
      </c>
    </row>
    <row r="344" spans="1:19" hidden="1"/>
    <row r="345" spans="1:19" hidden="1">
      <c r="A345" s="1" t="s">
        <v>16</v>
      </c>
      <c r="B345" s="3" t="s">
        <v>11</v>
      </c>
      <c r="C345" s="4">
        <f t="shared" ref="C345:Q345" si="205">C347/2080</f>
        <v>8.771634615384615</v>
      </c>
      <c r="D345" s="4"/>
      <c r="E345" s="4">
        <f t="shared" si="205"/>
        <v>9.148076923076923</v>
      </c>
      <c r="F345" s="4"/>
      <c r="G345" s="4">
        <f t="shared" si="205"/>
        <v>9.540865384615385</v>
      </c>
      <c r="H345" s="4"/>
      <c r="I345" s="4">
        <f t="shared" si="205"/>
        <v>9.9514423076923073</v>
      </c>
      <c r="J345" s="4"/>
      <c r="K345" s="4">
        <f t="shared" si="205"/>
        <v>10.379807692307692</v>
      </c>
      <c r="L345" s="4"/>
      <c r="M345" s="4">
        <f t="shared" si="205"/>
        <v>10.826442307692307</v>
      </c>
      <c r="N345" s="4"/>
      <c r="O345" s="4">
        <f t="shared" si="205"/>
        <v>11.291826923076924</v>
      </c>
      <c r="P345" s="4"/>
      <c r="Q345" s="4">
        <f t="shared" si="205"/>
        <v>11.777884615384615</v>
      </c>
      <c r="R345" s="4"/>
      <c r="S345" s="4">
        <f>S347/2080</f>
        <v>11.777884615384615</v>
      </c>
    </row>
    <row r="346" spans="1:19" hidden="1">
      <c r="B346" s="3" t="s">
        <v>12</v>
      </c>
      <c r="C346" s="4">
        <f t="shared" ref="C346:S346" si="206">C347/12</f>
        <v>1520.4166666666667</v>
      </c>
      <c r="D346" s="4"/>
      <c r="E346" s="4">
        <f t="shared" si="206"/>
        <v>1585.6666666666667</v>
      </c>
      <c r="F346" s="4"/>
      <c r="G346" s="4">
        <f t="shared" si="206"/>
        <v>1653.75</v>
      </c>
      <c r="H346" s="4"/>
      <c r="I346" s="4">
        <f t="shared" si="206"/>
        <v>1724.9166666666667</v>
      </c>
      <c r="J346" s="4"/>
      <c r="K346" s="4">
        <f t="shared" si="206"/>
        <v>1799.1666666666667</v>
      </c>
      <c r="L346" s="4"/>
      <c r="M346" s="4">
        <f t="shared" si="206"/>
        <v>1876.5833333333333</v>
      </c>
      <c r="N346" s="4"/>
      <c r="O346" s="4">
        <f t="shared" si="206"/>
        <v>1957.25</v>
      </c>
      <c r="P346" s="4"/>
      <c r="Q346" s="4">
        <f t="shared" si="206"/>
        <v>2041.5</v>
      </c>
      <c r="R346" s="4"/>
      <c r="S346" s="4">
        <f t="shared" si="206"/>
        <v>2041.5</v>
      </c>
    </row>
    <row r="347" spans="1:19" hidden="1">
      <c r="B347" s="3" t="s">
        <v>13</v>
      </c>
      <c r="C347" s="5">
        <f>ROUND(C282*1.015,0)</f>
        <v>18245</v>
      </c>
      <c r="D347" s="5"/>
      <c r="E347" s="5">
        <f t="shared" ref="E347:Q347" si="207">ROUND(E282*1.015,0)</f>
        <v>19028</v>
      </c>
      <c r="F347" s="5"/>
      <c r="G347" s="5">
        <f t="shared" si="207"/>
        <v>19845</v>
      </c>
      <c r="H347" s="5"/>
      <c r="I347" s="5">
        <f t="shared" si="207"/>
        <v>20699</v>
      </c>
      <c r="J347" s="5"/>
      <c r="K347" s="5">
        <f t="shared" si="207"/>
        <v>21590</v>
      </c>
      <c r="L347" s="5"/>
      <c r="M347" s="5">
        <f t="shared" si="207"/>
        <v>22519</v>
      </c>
      <c r="N347" s="5"/>
      <c r="O347" s="5">
        <f t="shared" si="207"/>
        <v>23487</v>
      </c>
      <c r="P347" s="5"/>
      <c r="Q347" s="5">
        <f t="shared" si="207"/>
        <v>24498</v>
      </c>
      <c r="R347" s="5"/>
      <c r="S347" s="5">
        <f>ROUND(S282*1.015,0)</f>
        <v>24498</v>
      </c>
    </row>
    <row r="348" spans="1:19" hidden="1"/>
    <row r="349" spans="1:19" hidden="1">
      <c r="A349" s="1" t="s">
        <v>17</v>
      </c>
      <c r="B349" s="3" t="s">
        <v>11</v>
      </c>
      <c r="C349" s="4">
        <f t="shared" ref="C349:Q349" si="208">C351/2080</f>
        <v>9.334134615384615</v>
      </c>
      <c r="D349" s="4"/>
      <c r="E349" s="4">
        <f t="shared" si="208"/>
        <v>9.7355769230769234</v>
      </c>
      <c r="F349" s="4"/>
      <c r="G349" s="4">
        <f t="shared" si="208"/>
        <v>10.153365384615384</v>
      </c>
      <c r="H349" s="4"/>
      <c r="I349" s="4">
        <f t="shared" si="208"/>
        <v>10.585096153846154</v>
      </c>
      <c r="J349" s="4"/>
      <c r="K349" s="4">
        <f t="shared" si="208"/>
        <v>11.046634615384615</v>
      </c>
      <c r="L349" s="4"/>
      <c r="M349" s="4">
        <f t="shared" si="208"/>
        <v>11.521153846153846</v>
      </c>
      <c r="N349" s="4"/>
      <c r="O349" s="4">
        <f t="shared" si="208"/>
        <v>12.016346153846154</v>
      </c>
      <c r="P349" s="4"/>
      <c r="Q349" s="4">
        <f t="shared" si="208"/>
        <v>12.533173076923077</v>
      </c>
      <c r="R349" s="4"/>
      <c r="S349" s="4">
        <f>S351/2080</f>
        <v>12.533173076923077</v>
      </c>
    </row>
    <row r="350" spans="1:19" hidden="1">
      <c r="A350" s="1" t="s">
        <v>18</v>
      </c>
      <c r="B350" s="3" t="s">
        <v>12</v>
      </c>
      <c r="C350" s="4">
        <f t="shared" ref="C350:S350" si="209">C351/12</f>
        <v>1617.9166666666667</v>
      </c>
      <c r="D350" s="4"/>
      <c r="E350" s="4">
        <f t="shared" si="209"/>
        <v>1687.5</v>
      </c>
      <c r="F350" s="4"/>
      <c r="G350" s="4">
        <f t="shared" si="209"/>
        <v>1759.9166666666667</v>
      </c>
      <c r="H350" s="4"/>
      <c r="I350" s="4">
        <f t="shared" si="209"/>
        <v>1834.75</v>
      </c>
      <c r="J350" s="4"/>
      <c r="K350" s="4">
        <f t="shared" si="209"/>
        <v>1914.75</v>
      </c>
      <c r="L350" s="4"/>
      <c r="M350" s="4">
        <f t="shared" si="209"/>
        <v>1997</v>
      </c>
      <c r="N350" s="4"/>
      <c r="O350" s="4">
        <f t="shared" si="209"/>
        <v>2082.8333333333335</v>
      </c>
      <c r="P350" s="4"/>
      <c r="Q350" s="4">
        <f t="shared" si="209"/>
        <v>2172.4166666666665</v>
      </c>
      <c r="R350" s="4"/>
      <c r="S350" s="4">
        <f t="shared" si="209"/>
        <v>2172.4166666666665</v>
      </c>
    </row>
    <row r="351" spans="1:19" hidden="1">
      <c r="A351" s="1" t="s">
        <v>18</v>
      </c>
      <c r="B351" s="3" t="s">
        <v>13</v>
      </c>
      <c r="C351" s="5">
        <f>ROUND(C286*1.015,0)</f>
        <v>19415</v>
      </c>
      <c r="D351" s="5"/>
      <c r="E351" s="5">
        <f t="shared" ref="E351:Q351" si="210">ROUND(E286*1.015,0)</f>
        <v>20250</v>
      </c>
      <c r="F351" s="5"/>
      <c r="G351" s="5">
        <f t="shared" si="210"/>
        <v>21119</v>
      </c>
      <c r="H351" s="5"/>
      <c r="I351" s="5">
        <f t="shared" si="210"/>
        <v>22017</v>
      </c>
      <c r="J351" s="5"/>
      <c r="K351" s="5">
        <f t="shared" si="210"/>
        <v>22977</v>
      </c>
      <c r="L351" s="5"/>
      <c r="M351" s="5">
        <f t="shared" si="210"/>
        <v>23964</v>
      </c>
      <c r="N351" s="5"/>
      <c r="O351" s="5">
        <f t="shared" si="210"/>
        <v>24994</v>
      </c>
      <c r="P351" s="5"/>
      <c r="Q351" s="5">
        <f t="shared" si="210"/>
        <v>26069</v>
      </c>
      <c r="R351" s="5"/>
      <c r="S351" s="5">
        <f>ROUND(S286*1.015,0)</f>
        <v>26069</v>
      </c>
    </row>
    <row r="352" spans="1:19" hidden="1"/>
    <row r="353" spans="1:19" hidden="1">
      <c r="A353" s="1" t="s">
        <v>19</v>
      </c>
      <c r="B353" s="3" t="s">
        <v>11</v>
      </c>
      <c r="C353" s="4">
        <f t="shared" ref="C353:Q353" si="211">C355/2080</f>
        <v>9.9331730769230777</v>
      </c>
      <c r="D353" s="4"/>
      <c r="E353" s="4">
        <f t="shared" si="211"/>
        <v>10.359615384615385</v>
      </c>
      <c r="F353" s="4"/>
      <c r="G353" s="4">
        <f t="shared" si="211"/>
        <v>10.804807692307692</v>
      </c>
      <c r="H353" s="4"/>
      <c r="I353" s="4">
        <f t="shared" si="211"/>
        <v>11.270192307692307</v>
      </c>
      <c r="J353" s="4"/>
      <c r="K353" s="4">
        <f t="shared" si="211"/>
        <v>11.755288461538461</v>
      </c>
      <c r="L353" s="4"/>
      <c r="M353" s="4">
        <f t="shared" si="211"/>
        <v>12.261057692307693</v>
      </c>
      <c r="N353" s="4"/>
      <c r="O353" s="4">
        <f t="shared" si="211"/>
        <v>12.7875</v>
      </c>
      <c r="P353" s="4"/>
      <c r="Q353" s="4">
        <f t="shared" si="211"/>
        <v>13.33798076923077</v>
      </c>
      <c r="R353" s="4"/>
      <c r="S353" s="4">
        <f>S355/2080</f>
        <v>13.33798076923077</v>
      </c>
    </row>
    <row r="354" spans="1:19" hidden="1">
      <c r="B354" s="3" t="s">
        <v>12</v>
      </c>
      <c r="C354" s="4">
        <f t="shared" ref="C354:S354" si="212">C355/12</f>
        <v>1721.75</v>
      </c>
      <c r="D354" s="4"/>
      <c r="E354" s="4">
        <f t="shared" si="212"/>
        <v>1795.6666666666667</v>
      </c>
      <c r="F354" s="4"/>
      <c r="G354" s="4">
        <f t="shared" si="212"/>
        <v>1872.8333333333333</v>
      </c>
      <c r="H354" s="4"/>
      <c r="I354" s="4">
        <f t="shared" si="212"/>
        <v>1953.5</v>
      </c>
      <c r="J354" s="4"/>
      <c r="K354" s="4">
        <f t="shared" si="212"/>
        <v>2037.5833333333333</v>
      </c>
      <c r="L354" s="4"/>
      <c r="M354" s="4">
        <f t="shared" si="212"/>
        <v>2125.25</v>
      </c>
      <c r="N354" s="4"/>
      <c r="O354" s="4">
        <f t="shared" si="212"/>
        <v>2216.5</v>
      </c>
      <c r="P354" s="4"/>
      <c r="Q354" s="4">
        <f t="shared" si="212"/>
        <v>2311.9166666666665</v>
      </c>
      <c r="R354" s="4"/>
      <c r="S354" s="4">
        <f t="shared" si="212"/>
        <v>2311.9166666666665</v>
      </c>
    </row>
    <row r="355" spans="1:19" hidden="1">
      <c r="B355" s="3" t="s">
        <v>13</v>
      </c>
      <c r="C355" s="5">
        <f>ROUND(C290*1.015,0)</f>
        <v>20661</v>
      </c>
      <c r="D355" s="5"/>
      <c r="E355" s="5">
        <f t="shared" ref="E355:Q355" si="213">ROUND(E290*1.015,0)</f>
        <v>21548</v>
      </c>
      <c r="F355" s="5"/>
      <c r="G355" s="5">
        <f t="shared" si="213"/>
        <v>22474</v>
      </c>
      <c r="H355" s="5"/>
      <c r="I355" s="5">
        <f t="shared" si="213"/>
        <v>23442</v>
      </c>
      <c r="J355" s="5"/>
      <c r="K355" s="5">
        <f t="shared" si="213"/>
        <v>24451</v>
      </c>
      <c r="L355" s="5"/>
      <c r="M355" s="5">
        <f t="shared" si="213"/>
        <v>25503</v>
      </c>
      <c r="N355" s="5"/>
      <c r="O355" s="5">
        <f t="shared" si="213"/>
        <v>26598</v>
      </c>
      <c r="P355" s="5"/>
      <c r="Q355" s="5">
        <f t="shared" si="213"/>
        <v>27743</v>
      </c>
      <c r="R355" s="5"/>
      <c r="S355" s="5">
        <f>ROUND(S290*1.015,0)</f>
        <v>27743</v>
      </c>
    </row>
    <row r="356" spans="1:19" hidden="1"/>
    <row r="357" spans="1:19" hidden="1">
      <c r="A357" s="1" t="s">
        <v>20</v>
      </c>
      <c r="B357" s="3" t="s">
        <v>11</v>
      </c>
      <c r="C357" s="4">
        <f t="shared" ref="C357:Q357" si="214">C359/2080</f>
        <v>10.570192307692308</v>
      </c>
      <c r="D357" s="4"/>
      <c r="E357" s="4">
        <f t="shared" si="214"/>
        <v>11.025</v>
      </c>
      <c r="F357" s="4"/>
      <c r="G357" s="4">
        <f t="shared" si="214"/>
        <v>11.498076923076923</v>
      </c>
      <c r="H357" s="4"/>
      <c r="I357" s="4">
        <f t="shared" si="214"/>
        <v>11.99375</v>
      </c>
      <c r="J357" s="4"/>
      <c r="K357" s="4">
        <f t="shared" si="214"/>
        <v>12.511057692307693</v>
      </c>
      <c r="L357" s="4"/>
      <c r="M357" s="4">
        <f t="shared" si="214"/>
        <v>13.047596153846154</v>
      </c>
      <c r="N357" s="4"/>
      <c r="O357" s="4">
        <f t="shared" si="214"/>
        <v>13.609134615384615</v>
      </c>
      <c r="P357" s="4"/>
      <c r="Q357" s="4">
        <f t="shared" si="214"/>
        <v>14.194711538461538</v>
      </c>
      <c r="R357" s="4"/>
      <c r="S357" s="4">
        <f>S359/2080</f>
        <v>14.194711538461538</v>
      </c>
    </row>
    <row r="358" spans="1:19" hidden="1">
      <c r="B358" s="3" t="s">
        <v>12</v>
      </c>
      <c r="C358" s="4">
        <f t="shared" ref="C358:S358" si="215">C359/12</f>
        <v>1832.1666666666667</v>
      </c>
      <c r="D358" s="4"/>
      <c r="E358" s="4">
        <f t="shared" si="215"/>
        <v>1911</v>
      </c>
      <c r="F358" s="4"/>
      <c r="G358" s="4">
        <f t="shared" si="215"/>
        <v>1993</v>
      </c>
      <c r="H358" s="4"/>
      <c r="I358" s="4">
        <f t="shared" si="215"/>
        <v>2078.9166666666665</v>
      </c>
      <c r="J358" s="4"/>
      <c r="K358" s="4">
        <f t="shared" si="215"/>
        <v>2168.5833333333335</v>
      </c>
      <c r="L358" s="4"/>
      <c r="M358" s="4">
        <f t="shared" si="215"/>
        <v>2261.5833333333335</v>
      </c>
      <c r="N358" s="4"/>
      <c r="O358" s="4">
        <f t="shared" si="215"/>
        <v>2358.9166666666665</v>
      </c>
      <c r="P358" s="4"/>
      <c r="Q358" s="4">
        <f t="shared" si="215"/>
        <v>2460.4166666666665</v>
      </c>
      <c r="R358" s="4"/>
      <c r="S358" s="4">
        <f t="shared" si="215"/>
        <v>2460.4166666666665</v>
      </c>
    </row>
    <row r="359" spans="1:19" hidden="1">
      <c r="B359" s="3" t="s">
        <v>13</v>
      </c>
      <c r="C359" s="5">
        <f>ROUND(C294*1.015,0)</f>
        <v>21986</v>
      </c>
      <c r="D359" s="5"/>
      <c r="E359" s="5">
        <f t="shared" ref="E359:Q359" si="216">ROUND(E294*1.015,0)</f>
        <v>22932</v>
      </c>
      <c r="F359" s="5"/>
      <c r="G359" s="5">
        <f t="shared" si="216"/>
        <v>23916</v>
      </c>
      <c r="H359" s="5"/>
      <c r="I359" s="5">
        <f t="shared" si="216"/>
        <v>24947</v>
      </c>
      <c r="J359" s="5"/>
      <c r="K359" s="5">
        <f t="shared" si="216"/>
        <v>26023</v>
      </c>
      <c r="L359" s="5"/>
      <c r="M359" s="5">
        <f t="shared" si="216"/>
        <v>27139</v>
      </c>
      <c r="N359" s="5"/>
      <c r="O359" s="5">
        <f t="shared" si="216"/>
        <v>28307</v>
      </c>
      <c r="P359" s="5"/>
      <c r="Q359" s="5">
        <f t="shared" si="216"/>
        <v>29525</v>
      </c>
      <c r="R359" s="5"/>
      <c r="S359" s="5">
        <f>ROUND(S294*1.015,0)</f>
        <v>29525</v>
      </c>
    </row>
    <row r="360" spans="1:19" hidden="1"/>
    <row r="361" spans="1:19" hidden="1">
      <c r="A361" s="1" t="s">
        <v>21</v>
      </c>
      <c r="B361" s="3" t="s">
        <v>11</v>
      </c>
      <c r="C361" s="4">
        <f t="shared" ref="C361:Q361" si="217">C363/2080</f>
        <v>11.249519230769231</v>
      </c>
      <c r="D361" s="4"/>
      <c r="E361" s="4">
        <f t="shared" si="217"/>
        <v>11.732211538461538</v>
      </c>
      <c r="F361" s="4"/>
      <c r="G361" s="4">
        <f t="shared" si="217"/>
        <v>12.237019230769231</v>
      </c>
      <c r="H361" s="4"/>
      <c r="I361" s="4">
        <f t="shared" si="217"/>
        <v>12.763461538461538</v>
      </c>
      <c r="J361" s="4"/>
      <c r="K361" s="4">
        <f t="shared" si="217"/>
        <v>13.313942307692308</v>
      </c>
      <c r="L361" s="4"/>
      <c r="M361" s="4">
        <f t="shared" si="217"/>
        <v>13.886057692307693</v>
      </c>
      <c r="N361" s="4"/>
      <c r="O361" s="4">
        <f t="shared" si="217"/>
        <v>14.482211538461538</v>
      </c>
      <c r="P361" s="4"/>
      <c r="Q361" s="4">
        <f t="shared" si="217"/>
        <v>15.105288461538462</v>
      </c>
      <c r="R361" s="4"/>
      <c r="S361" s="4">
        <f>S363/2080</f>
        <v>15.105288461538462</v>
      </c>
    </row>
    <row r="362" spans="1:19" hidden="1">
      <c r="B362" s="3" t="s">
        <v>12</v>
      </c>
      <c r="C362" s="4">
        <f t="shared" ref="C362:S362" si="218">C363/12</f>
        <v>1949.9166666666667</v>
      </c>
      <c r="D362" s="4"/>
      <c r="E362" s="4">
        <f t="shared" si="218"/>
        <v>2033.5833333333333</v>
      </c>
      <c r="F362" s="4"/>
      <c r="G362" s="4">
        <f t="shared" si="218"/>
        <v>2121.0833333333335</v>
      </c>
      <c r="H362" s="4"/>
      <c r="I362" s="4">
        <f t="shared" si="218"/>
        <v>2212.3333333333335</v>
      </c>
      <c r="J362" s="4"/>
      <c r="K362" s="4">
        <f t="shared" si="218"/>
        <v>2307.75</v>
      </c>
      <c r="L362" s="4"/>
      <c r="M362" s="4">
        <f t="shared" si="218"/>
        <v>2406.9166666666665</v>
      </c>
      <c r="N362" s="4"/>
      <c r="O362" s="4">
        <f t="shared" si="218"/>
        <v>2510.25</v>
      </c>
      <c r="P362" s="4"/>
      <c r="Q362" s="4">
        <f t="shared" si="218"/>
        <v>2618.25</v>
      </c>
      <c r="R362" s="4"/>
      <c r="S362" s="4">
        <f t="shared" si="218"/>
        <v>2618.25</v>
      </c>
    </row>
    <row r="363" spans="1:19" hidden="1">
      <c r="B363" s="3" t="s">
        <v>13</v>
      </c>
      <c r="C363" s="5">
        <f>ROUND(C298*1.015,0)</f>
        <v>23399</v>
      </c>
      <c r="D363" s="5"/>
      <c r="E363" s="5">
        <f t="shared" ref="E363:Q363" si="219">ROUND(E298*1.015,0)</f>
        <v>24403</v>
      </c>
      <c r="F363" s="5"/>
      <c r="G363" s="5">
        <f t="shared" si="219"/>
        <v>25453</v>
      </c>
      <c r="H363" s="5"/>
      <c r="I363" s="5">
        <f t="shared" si="219"/>
        <v>26548</v>
      </c>
      <c r="J363" s="5"/>
      <c r="K363" s="5">
        <f t="shared" si="219"/>
        <v>27693</v>
      </c>
      <c r="L363" s="5"/>
      <c r="M363" s="5">
        <f t="shared" si="219"/>
        <v>28883</v>
      </c>
      <c r="N363" s="5"/>
      <c r="O363" s="5">
        <f t="shared" si="219"/>
        <v>30123</v>
      </c>
      <c r="P363" s="5"/>
      <c r="Q363" s="5">
        <f t="shared" si="219"/>
        <v>31419</v>
      </c>
      <c r="R363" s="5"/>
      <c r="S363" s="5">
        <f>ROUND(S298*1.015,0)</f>
        <v>31419</v>
      </c>
    </row>
    <row r="364" spans="1:19" hidden="1"/>
    <row r="365" spans="1:19" hidden="1">
      <c r="A365" s="1" t="s">
        <v>22</v>
      </c>
      <c r="B365" s="3" t="s">
        <v>11</v>
      </c>
      <c r="C365" s="4">
        <f t="shared" ref="C365:Q365" si="220">C367/2080</f>
        <v>11.971153846153847</v>
      </c>
      <c r="D365" s="4"/>
      <c r="E365" s="4">
        <f t="shared" si="220"/>
        <v>12.486057692307693</v>
      </c>
      <c r="F365" s="4"/>
      <c r="G365" s="4">
        <f t="shared" si="220"/>
        <v>13.022115384615384</v>
      </c>
      <c r="H365" s="4"/>
      <c r="I365" s="4">
        <f t="shared" si="220"/>
        <v>13.583653846153846</v>
      </c>
      <c r="J365" s="4"/>
      <c r="K365" s="4">
        <f t="shared" si="220"/>
        <v>14.16826923076923</v>
      </c>
      <c r="L365" s="4"/>
      <c r="M365" s="4">
        <f t="shared" si="220"/>
        <v>14.777403846153845</v>
      </c>
      <c r="N365" s="4"/>
      <c r="O365" s="4">
        <f t="shared" si="220"/>
        <v>15.41201923076923</v>
      </c>
      <c r="P365" s="4"/>
      <c r="Q365" s="4">
        <f t="shared" si="220"/>
        <v>16.074999999999999</v>
      </c>
      <c r="R365" s="4"/>
      <c r="S365" s="4">
        <f>S367/2080</f>
        <v>16.074999999999999</v>
      </c>
    </row>
    <row r="366" spans="1:19" hidden="1">
      <c r="B366" s="3" t="s">
        <v>12</v>
      </c>
      <c r="C366" s="4">
        <f t="shared" ref="C366:S366" si="221">C367/12</f>
        <v>2075</v>
      </c>
      <c r="D366" s="4"/>
      <c r="E366" s="4">
        <f t="shared" si="221"/>
        <v>2164.25</v>
      </c>
      <c r="F366" s="4"/>
      <c r="G366" s="4">
        <f t="shared" si="221"/>
        <v>2257.1666666666665</v>
      </c>
      <c r="H366" s="4"/>
      <c r="I366" s="4">
        <f t="shared" si="221"/>
        <v>2354.5</v>
      </c>
      <c r="J366" s="4"/>
      <c r="K366" s="4">
        <f t="shared" si="221"/>
        <v>2455.8333333333335</v>
      </c>
      <c r="L366" s="4"/>
      <c r="M366" s="4">
        <f t="shared" si="221"/>
        <v>2561.4166666666665</v>
      </c>
      <c r="N366" s="4"/>
      <c r="O366" s="4">
        <f t="shared" si="221"/>
        <v>2671.4166666666665</v>
      </c>
      <c r="P366" s="4"/>
      <c r="Q366" s="4">
        <f t="shared" si="221"/>
        <v>2786.3333333333335</v>
      </c>
      <c r="R366" s="4"/>
      <c r="S366" s="4">
        <f t="shared" si="221"/>
        <v>2786.3333333333335</v>
      </c>
    </row>
    <row r="367" spans="1:19" hidden="1">
      <c r="B367" s="3" t="s">
        <v>13</v>
      </c>
      <c r="C367" s="5">
        <f>ROUND(C302*1.015,0)</f>
        <v>24900</v>
      </c>
      <c r="D367" s="5"/>
      <c r="E367" s="5">
        <f t="shared" ref="E367:Q367" si="222">ROUND(E302*1.015,0)</f>
        <v>25971</v>
      </c>
      <c r="F367" s="5"/>
      <c r="G367" s="5">
        <f t="shared" si="222"/>
        <v>27086</v>
      </c>
      <c r="H367" s="5"/>
      <c r="I367" s="5">
        <f t="shared" si="222"/>
        <v>28254</v>
      </c>
      <c r="J367" s="5"/>
      <c r="K367" s="5">
        <f t="shared" si="222"/>
        <v>29470</v>
      </c>
      <c r="L367" s="5"/>
      <c r="M367" s="5">
        <f t="shared" si="222"/>
        <v>30737</v>
      </c>
      <c r="N367" s="5"/>
      <c r="O367" s="5">
        <f t="shared" si="222"/>
        <v>32057</v>
      </c>
      <c r="P367" s="5"/>
      <c r="Q367" s="5">
        <f t="shared" si="222"/>
        <v>33436</v>
      </c>
      <c r="R367" s="5"/>
      <c r="S367" s="5">
        <f>ROUND(S302*1.015,0)</f>
        <v>33436</v>
      </c>
    </row>
    <row r="368" spans="1:19" hidden="1"/>
    <row r="369" spans="1:19" hidden="1">
      <c r="A369" s="1" t="s">
        <v>23</v>
      </c>
      <c r="B369" s="3" t="s">
        <v>11</v>
      </c>
      <c r="C369" s="4">
        <f t="shared" ref="C369:Q369" si="223">C371/2080</f>
        <v>12.740865384615384</v>
      </c>
      <c r="D369" s="4"/>
      <c r="E369" s="4">
        <f t="shared" si="223"/>
        <v>13.2875</v>
      </c>
      <c r="F369" s="4"/>
      <c r="G369" s="4">
        <f t="shared" si="223"/>
        <v>13.859134615384615</v>
      </c>
      <c r="H369" s="4"/>
      <c r="I369" s="4">
        <f t="shared" si="223"/>
        <v>14.454807692307693</v>
      </c>
      <c r="J369" s="4"/>
      <c r="K369" s="4">
        <f t="shared" si="223"/>
        <v>15.077403846153846</v>
      </c>
      <c r="L369" s="4"/>
      <c r="M369" s="4">
        <f t="shared" si="223"/>
        <v>15.725961538461538</v>
      </c>
      <c r="N369" s="4"/>
      <c r="O369" s="4">
        <f t="shared" si="223"/>
        <v>16.401923076923076</v>
      </c>
      <c r="P369" s="4"/>
      <c r="Q369" s="4">
        <f t="shared" si="223"/>
        <v>17.107692307692307</v>
      </c>
      <c r="R369" s="4"/>
      <c r="S369" s="4">
        <f>S371/2080</f>
        <v>17.107692307692307</v>
      </c>
    </row>
    <row r="370" spans="1:19" hidden="1">
      <c r="B370" s="3" t="s">
        <v>12</v>
      </c>
      <c r="C370" s="4">
        <f t="shared" ref="C370:S370" si="224">C371/12</f>
        <v>2208.4166666666665</v>
      </c>
      <c r="D370" s="4"/>
      <c r="E370" s="4">
        <f t="shared" si="224"/>
        <v>2303.1666666666665</v>
      </c>
      <c r="F370" s="4"/>
      <c r="G370" s="4">
        <f t="shared" si="224"/>
        <v>2402.25</v>
      </c>
      <c r="H370" s="4"/>
      <c r="I370" s="4">
        <f t="shared" si="224"/>
        <v>2505.5</v>
      </c>
      <c r="J370" s="4"/>
      <c r="K370" s="4">
        <f t="shared" si="224"/>
        <v>2613.4166666666665</v>
      </c>
      <c r="L370" s="4"/>
      <c r="M370" s="4">
        <f t="shared" si="224"/>
        <v>2725.8333333333335</v>
      </c>
      <c r="N370" s="4"/>
      <c r="O370" s="4">
        <f t="shared" si="224"/>
        <v>2843</v>
      </c>
      <c r="P370" s="4"/>
      <c r="Q370" s="4">
        <f t="shared" si="224"/>
        <v>2965.3333333333335</v>
      </c>
      <c r="R370" s="4"/>
      <c r="S370" s="4">
        <f t="shared" si="224"/>
        <v>2965.3333333333335</v>
      </c>
    </row>
    <row r="371" spans="1:19" hidden="1">
      <c r="B371" s="3" t="s">
        <v>13</v>
      </c>
      <c r="C371" s="5">
        <f>ROUND(C306*1.015,0)</f>
        <v>26501</v>
      </c>
      <c r="D371" s="5"/>
      <c r="E371" s="5">
        <f t="shared" ref="E371:Q371" si="225">ROUND(E306*1.015,0)</f>
        <v>27638</v>
      </c>
      <c r="F371" s="5"/>
      <c r="G371" s="5">
        <f t="shared" si="225"/>
        <v>28827</v>
      </c>
      <c r="H371" s="5"/>
      <c r="I371" s="5">
        <f t="shared" si="225"/>
        <v>30066</v>
      </c>
      <c r="J371" s="5"/>
      <c r="K371" s="5">
        <f t="shared" si="225"/>
        <v>31361</v>
      </c>
      <c r="L371" s="5"/>
      <c r="M371" s="5">
        <f t="shared" si="225"/>
        <v>32710</v>
      </c>
      <c r="N371" s="5"/>
      <c r="O371" s="5">
        <f t="shared" si="225"/>
        <v>34116</v>
      </c>
      <c r="P371" s="5"/>
      <c r="Q371" s="5">
        <f t="shared" si="225"/>
        <v>35584</v>
      </c>
      <c r="R371" s="5"/>
      <c r="S371" s="5">
        <f>ROUND(S306*1.015,0)</f>
        <v>35584</v>
      </c>
    </row>
    <row r="372" spans="1:19" hidden="1"/>
    <row r="373" spans="1:19" hidden="1">
      <c r="A373" s="1" t="s">
        <v>24</v>
      </c>
      <c r="B373" s="3" t="s">
        <v>11</v>
      </c>
      <c r="C373" s="4">
        <f t="shared" ref="C373:Q373" si="226">C375/2080</f>
        <v>13.557692307692308</v>
      </c>
      <c r="D373" s="4"/>
      <c r="E373" s="4">
        <f t="shared" si="226"/>
        <v>14.140384615384615</v>
      </c>
      <c r="F373" s="4"/>
      <c r="G373" s="4">
        <f t="shared" si="226"/>
        <v>14.748076923076923</v>
      </c>
      <c r="H373" s="4"/>
      <c r="I373" s="4">
        <f t="shared" si="226"/>
        <v>15.382692307692308</v>
      </c>
      <c r="J373" s="4"/>
      <c r="K373" s="4">
        <f t="shared" si="226"/>
        <v>16.045673076923077</v>
      </c>
      <c r="L373" s="4"/>
      <c r="M373" s="4">
        <f t="shared" si="226"/>
        <v>16.736057692307693</v>
      </c>
      <c r="N373" s="4"/>
      <c r="O373" s="4">
        <f t="shared" si="226"/>
        <v>17.454807692307693</v>
      </c>
      <c r="P373" s="4"/>
      <c r="Q373" s="4">
        <f t="shared" si="226"/>
        <v>18.205769230769231</v>
      </c>
      <c r="R373" s="4"/>
      <c r="S373" s="4">
        <f>S375/2080</f>
        <v>18.205769230769231</v>
      </c>
    </row>
    <row r="374" spans="1:19" hidden="1">
      <c r="B374" s="3" t="s">
        <v>12</v>
      </c>
      <c r="C374" s="4">
        <f t="shared" ref="C374:S374" si="227">C375/12</f>
        <v>2350</v>
      </c>
      <c r="D374" s="4"/>
      <c r="E374" s="4">
        <f t="shared" si="227"/>
        <v>2451</v>
      </c>
      <c r="F374" s="4"/>
      <c r="G374" s="4">
        <f t="shared" si="227"/>
        <v>2556.3333333333335</v>
      </c>
      <c r="H374" s="4"/>
      <c r="I374" s="4">
        <f t="shared" si="227"/>
        <v>2666.3333333333335</v>
      </c>
      <c r="J374" s="4"/>
      <c r="K374" s="4">
        <f t="shared" si="227"/>
        <v>2781.25</v>
      </c>
      <c r="L374" s="4"/>
      <c r="M374" s="4">
        <f t="shared" si="227"/>
        <v>2900.9166666666665</v>
      </c>
      <c r="N374" s="4"/>
      <c r="O374" s="4">
        <f t="shared" si="227"/>
        <v>3025.5</v>
      </c>
      <c r="P374" s="4"/>
      <c r="Q374" s="4">
        <f t="shared" si="227"/>
        <v>3155.6666666666665</v>
      </c>
      <c r="R374" s="4"/>
      <c r="S374" s="4">
        <f t="shared" si="227"/>
        <v>3155.6666666666665</v>
      </c>
    </row>
    <row r="375" spans="1:19" hidden="1">
      <c r="B375" s="3" t="s">
        <v>13</v>
      </c>
      <c r="C375" s="5">
        <f>ROUND(C310*1.015,0)</f>
        <v>28200</v>
      </c>
      <c r="D375" s="5"/>
      <c r="E375" s="5">
        <f t="shared" ref="E375:Q375" si="228">ROUND(E310*1.015,0)</f>
        <v>29412</v>
      </c>
      <c r="F375" s="5"/>
      <c r="G375" s="5">
        <f t="shared" si="228"/>
        <v>30676</v>
      </c>
      <c r="H375" s="5"/>
      <c r="I375" s="5">
        <f t="shared" si="228"/>
        <v>31996</v>
      </c>
      <c r="J375" s="5"/>
      <c r="K375" s="5">
        <f t="shared" si="228"/>
        <v>33375</v>
      </c>
      <c r="L375" s="5"/>
      <c r="M375" s="5">
        <f t="shared" si="228"/>
        <v>34811</v>
      </c>
      <c r="N375" s="5"/>
      <c r="O375" s="5">
        <f t="shared" si="228"/>
        <v>36306</v>
      </c>
      <c r="P375" s="5"/>
      <c r="Q375" s="5">
        <f t="shared" si="228"/>
        <v>37868</v>
      </c>
      <c r="R375" s="5"/>
      <c r="S375" s="5">
        <f>ROUND(S310*1.015,0)</f>
        <v>37868</v>
      </c>
    </row>
    <row r="376" spans="1:19" hidden="1"/>
    <row r="377" spans="1:19" hidden="1">
      <c r="A377" s="1" t="s">
        <v>25</v>
      </c>
      <c r="B377" s="3" t="s">
        <v>11</v>
      </c>
      <c r="C377" s="4">
        <f t="shared" ref="C377:Q377" si="229">C379/2080</f>
        <v>14.428365384615384</v>
      </c>
      <c r="D377" s="4"/>
      <c r="E377" s="4">
        <f t="shared" si="229"/>
        <v>15.047596153846154</v>
      </c>
      <c r="F377" s="4"/>
      <c r="G377" s="4">
        <f t="shared" si="229"/>
        <v>15.695192307692308</v>
      </c>
      <c r="H377" s="4"/>
      <c r="I377" s="4">
        <f t="shared" si="229"/>
        <v>16.370673076923076</v>
      </c>
      <c r="J377" s="4"/>
      <c r="K377" s="4">
        <f t="shared" si="229"/>
        <v>17.075961538461538</v>
      </c>
      <c r="L377" s="4"/>
      <c r="M377" s="4">
        <f t="shared" si="229"/>
        <v>17.810096153846153</v>
      </c>
      <c r="N377" s="4"/>
      <c r="O377" s="4">
        <f t="shared" si="229"/>
        <v>18.575480769230769</v>
      </c>
      <c r="P377" s="4"/>
      <c r="Q377" s="4">
        <f t="shared" si="229"/>
        <v>19.375480769230769</v>
      </c>
      <c r="R377" s="4"/>
      <c r="S377" s="4">
        <f>S379/2080</f>
        <v>19.375480769230769</v>
      </c>
    </row>
    <row r="378" spans="1:19" hidden="1">
      <c r="B378" s="3" t="s">
        <v>12</v>
      </c>
      <c r="C378" s="4">
        <f t="shared" ref="C378:S378" si="230">C379/12</f>
        <v>2500.9166666666665</v>
      </c>
      <c r="D378" s="4"/>
      <c r="E378" s="4">
        <f t="shared" si="230"/>
        <v>2608.25</v>
      </c>
      <c r="F378" s="4"/>
      <c r="G378" s="4">
        <f t="shared" si="230"/>
        <v>2720.5</v>
      </c>
      <c r="H378" s="4"/>
      <c r="I378" s="4">
        <f t="shared" si="230"/>
        <v>2837.5833333333335</v>
      </c>
      <c r="J378" s="4"/>
      <c r="K378" s="4">
        <f t="shared" si="230"/>
        <v>2959.8333333333335</v>
      </c>
      <c r="L378" s="4"/>
      <c r="M378" s="4">
        <f t="shared" si="230"/>
        <v>3087.0833333333335</v>
      </c>
      <c r="N378" s="4"/>
      <c r="O378" s="4">
        <f t="shared" si="230"/>
        <v>3219.75</v>
      </c>
      <c r="P378" s="4"/>
      <c r="Q378" s="4">
        <f t="shared" si="230"/>
        <v>3358.4166666666665</v>
      </c>
      <c r="R378" s="4"/>
      <c r="S378" s="4">
        <f t="shared" si="230"/>
        <v>3358.4166666666665</v>
      </c>
    </row>
    <row r="379" spans="1:19" hidden="1">
      <c r="B379" s="3" t="s">
        <v>13</v>
      </c>
      <c r="C379" s="5">
        <f>ROUND(C314*1.015,0)</f>
        <v>30011</v>
      </c>
      <c r="D379" s="5"/>
      <c r="E379" s="5">
        <f t="shared" ref="E379:Q379" si="231">ROUND(E314*1.015,0)</f>
        <v>31299</v>
      </c>
      <c r="F379" s="5"/>
      <c r="G379" s="5">
        <f t="shared" si="231"/>
        <v>32646</v>
      </c>
      <c r="H379" s="5"/>
      <c r="I379" s="5">
        <f t="shared" si="231"/>
        <v>34051</v>
      </c>
      <c r="J379" s="5"/>
      <c r="K379" s="5">
        <f t="shared" si="231"/>
        <v>35518</v>
      </c>
      <c r="L379" s="5"/>
      <c r="M379" s="5">
        <f t="shared" si="231"/>
        <v>37045</v>
      </c>
      <c r="N379" s="5"/>
      <c r="O379" s="5">
        <f t="shared" si="231"/>
        <v>38637</v>
      </c>
      <c r="P379" s="5"/>
      <c r="Q379" s="5">
        <f t="shared" si="231"/>
        <v>40301</v>
      </c>
      <c r="R379" s="5"/>
      <c r="S379" s="5">
        <f>ROUND(S314*1.015,0)</f>
        <v>40301</v>
      </c>
    </row>
    <row r="380" spans="1:19" hidden="1"/>
    <row r="381" spans="1:19" hidden="1">
      <c r="A381" s="1" t="s">
        <v>26</v>
      </c>
      <c r="B381" s="3" t="s">
        <v>11</v>
      </c>
      <c r="C381" s="4">
        <f t="shared" ref="C381:Q381" si="232">C383/2080</f>
        <v>15.354326923076924</v>
      </c>
      <c r="D381" s="4"/>
      <c r="E381" s="4">
        <f t="shared" si="232"/>
        <v>16.013461538461538</v>
      </c>
      <c r="F381" s="4"/>
      <c r="G381" s="4">
        <f t="shared" si="232"/>
        <v>16.702403846153846</v>
      </c>
      <c r="H381" s="4"/>
      <c r="I381" s="4">
        <f t="shared" si="232"/>
        <v>17.421634615384615</v>
      </c>
      <c r="J381" s="4"/>
      <c r="K381" s="4">
        <f t="shared" si="232"/>
        <v>18.172115384615385</v>
      </c>
      <c r="L381" s="4"/>
      <c r="M381" s="4">
        <f t="shared" si="232"/>
        <v>18.953846153846154</v>
      </c>
      <c r="N381" s="4"/>
      <c r="O381" s="4">
        <f t="shared" si="232"/>
        <v>19.767788461538462</v>
      </c>
      <c r="P381" s="4"/>
      <c r="Q381" s="4">
        <f t="shared" si="232"/>
        <v>20.619230769230768</v>
      </c>
      <c r="R381" s="4"/>
      <c r="S381" s="4">
        <f>S383/2080</f>
        <v>20.619230769230768</v>
      </c>
    </row>
    <row r="382" spans="1:19" hidden="1">
      <c r="B382" s="3" t="s">
        <v>12</v>
      </c>
      <c r="C382" s="4">
        <f t="shared" ref="C382:S382" si="233">C383/12</f>
        <v>2661.4166666666665</v>
      </c>
      <c r="D382" s="4"/>
      <c r="E382" s="4">
        <f t="shared" si="233"/>
        <v>2775.6666666666665</v>
      </c>
      <c r="F382" s="4"/>
      <c r="G382" s="4">
        <f t="shared" si="233"/>
        <v>2895.0833333333335</v>
      </c>
      <c r="H382" s="4"/>
      <c r="I382" s="4">
        <f t="shared" si="233"/>
        <v>3019.75</v>
      </c>
      <c r="J382" s="4"/>
      <c r="K382" s="4">
        <f t="shared" si="233"/>
        <v>3149.8333333333335</v>
      </c>
      <c r="L382" s="4"/>
      <c r="M382" s="4">
        <f t="shared" si="233"/>
        <v>3285.3333333333335</v>
      </c>
      <c r="N382" s="4"/>
      <c r="O382" s="4">
        <f t="shared" si="233"/>
        <v>3426.4166666666665</v>
      </c>
      <c r="P382" s="4"/>
      <c r="Q382" s="4">
        <f t="shared" si="233"/>
        <v>3574</v>
      </c>
      <c r="R382" s="4"/>
      <c r="S382" s="4">
        <f t="shared" si="233"/>
        <v>3574</v>
      </c>
    </row>
    <row r="383" spans="1:19" hidden="1">
      <c r="B383" s="3" t="s">
        <v>13</v>
      </c>
      <c r="C383" s="5">
        <f>ROUND(C318*1.015,0)</f>
        <v>31937</v>
      </c>
      <c r="D383" s="5"/>
      <c r="E383" s="5">
        <f t="shared" ref="E383:Q383" si="234">ROUND(E318*1.015,0)</f>
        <v>33308</v>
      </c>
      <c r="F383" s="5"/>
      <c r="G383" s="5">
        <f t="shared" si="234"/>
        <v>34741</v>
      </c>
      <c r="H383" s="5"/>
      <c r="I383" s="5">
        <f t="shared" si="234"/>
        <v>36237</v>
      </c>
      <c r="J383" s="5"/>
      <c r="K383" s="5">
        <f t="shared" si="234"/>
        <v>37798</v>
      </c>
      <c r="L383" s="5"/>
      <c r="M383" s="5">
        <f t="shared" si="234"/>
        <v>39424</v>
      </c>
      <c r="N383" s="5"/>
      <c r="O383" s="5">
        <f t="shared" si="234"/>
        <v>41117</v>
      </c>
      <c r="P383" s="5"/>
      <c r="Q383" s="5">
        <f t="shared" si="234"/>
        <v>42888</v>
      </c>
      <c r="R383" s="5"/>
      <c r="S383" s="5">
        <f>ROUND(S318*1.015,0)</f>
        <v>42888</v>
      </c>
    </row>
    <row r="384" spans="1:19" hidden="1"/>
    <row r="385" spans="1:19" hidden="1">
      <c r="A385" s="1" t="s">
        <v>27</v>
      </c>
      <c r="B385" s="3" t="s">
        <v>11</v>
      </c>
      <c r="C385" s="4">
        <f t="shared" ref="C385:Q385" si="235">C387/2080</f>
        <v>16.339903846153845</v>
      </c>
      <c r="D385" s="4"/>
      <c r="E385" s="4">
        <f t="shared" si="235"/>
        <v>17.041826923076922</v>
      </c>
      <c r="F385" s="4"/>
      <c r="G385" s="4">
        <f t="shared" si="235"/>
        <v>17.775480769230768</v>
      </c>
      <c r="H385" s="4"/>
      <c r="I385" s="4">
        <f t="shared" si="235"/>
        <v>18.540384615384614</v>
      </c>
      <c r="J385" s="4"/>
      <c r="K385" s="4">
        <f t="shared" si="235"/>
        <v>19.338942307692307</v>
      </c>
      <c r="L385" s="4"/>
      <c r="M385" s="4">
        <f t="shared" si="235"/>
        <v>20.169711538461538</v>
      </c>
      <c r="N385" s="4"/>
      <c r="O385" s="4">
        <f t="shared" si="235"/>
        <v>21.036538461538463</v>
      </c>
      <c r="P385" s="4"/>
      <c r="Q385" s="4">
        <f t="shared" si="235"/>
        <v>21.943269230769232</v>
      </c>
      <c r="R385" s="4"/>
      <c r="S385" s="4">
        <f>S387/2080</f>
        <v>21.943269230769232</v>
      </c>
    </row>
    <row r="386" spans="1:19" hidden="1">
      <c r="B386" s="3" t="s">
        <v>12</v>
      </c>
      <c r="C386" s="4">
        <f t="shared" ref="C386:S386" si="236">C387/12</f>
        <v>2832.25</v>
      </c>
      <c r="D386" s="4"/>
      <c r="E386" s="4">
        <f t="shared" si="236"/>
        <v>2953.9166666666665</v>
      </c>
      <c r="F386" s="4"/>
      <c r="G386" s="4">
        <f t="shared" si="236"/>
        <v>3081.0833333333335</v>
      </c>
      <c r="H386" s="4"/>
      <c r="I386" s="4">
        <f t="shared" si="236"/>
        <v>3213.6666666666665</v>
      </c>
      <c r="J386" s="4"/>
      <c r="K386" s="4">
        <f t="shared" si="236"/>
        <v>3352.0833333333335</v>
      </c>
      <c r="L386" s="4"/>
      <c r="M386" s="4">
        <f t="shared" si="236"/>
        <v>3496.0833333333335</v>
      </c>
      <c r="N386" s="4"/>
      <c r="O386" s="4">
        <f t="shared" si="236"/>
        <v>3646.3333333333335</v>
      </c>
      <c r="P386" s="4"/>
      <c r="Q386" s="4">
        <f t="shared" si="236"/>
        <v>3803.5</v>
      </c>
      <c r="R386" s="4"/>
      <c r="S386" s="4">
        <f t="shared" si="236"/>
        <v>3803.5</v>
      </c>
    </row>
    <row r="387" spans="1:19" hidden="1">
      <c r="B387" s="3" t="s">
        <v>13</v>
      </c>
      <c r="C387" s="5">
        <f>ROUND(C322*1.015,0)</f>
        <v>33987</v>
      </c>
      <c r="D387" s="5"/>
      <c r="E387" s="5">
        <f t="shared" ref="E387:Q387" si="237">ROUND(E322*1.015,0)</f>
        <v>35447</v>
      </c>
      <c r="F387" s="5"/>
      <c r="G387" s="5">
        <f t="shared" si="237"/>
        <v>36973</v>
      </c>
      <c r="H387" s="5"/>
      <c r="I387" s="5">
        <f t="shared" si="237"/>
        <v>38564</v>
      </c>
      <c r="J387" s="5"/>
      <c r="K387" s="5">
        <f t="shared" si="237"/>
        <v>40225</v>
      </c>
      <c r="L387" s="5"/>
      <c r="M387" s="5">
        <f t="shared" si="237"/>
        <v>41953</v>
      </c>
      <c r="N387" s="5"/>
      <c r="O387" s="5">
        <f t="shared" si="237"/>
        <v>43756</v>
      </c>
      <c r="P387" s="5"/>
      <c r="Q387" s="5">
        <f t="shared" si="237"/>
        <v>45642</v>
      </c>
      <c r="R387" s="5"/>
      <c r="S387" s="5">
        <f>ROUND(S322*1.015,0)</f>
        <v>45642</v>
      </c>
    </row>
    <row r="388" spans="1:19" hidden="1">
      <c r="A388" s="2" t="s">
        <v>41</v>
      </c>
    </row>
    <row r="389" spans="1:19" hidden="1"/>
    <row r="390" spans="1:19" hidden="1"/>
    <row r="391" spans="1:19" hidden="1"/>
    <row r="392" spans="1:19" ht="12.75" hidden="1">
      <c r="G392" s="7" t="s">
        <v>42</v>
      </c>
      <c r="H392" s="7"/>
      <c r="I392" s="7"/>
      <c r="J392" s="7"/>
      <c r="K392" s="7"/>
      <c r="L392" s="7"/>
    </row>
    <row r="393" spans="1:19" ht="12.75" hidden="1">
      <c r="E393" s="11"/>
      <c r="F393" s="11"/>
      <c r="G393" s="12"/>
      <c r="H393" s="12"/>
      <c r="I393" s="12"/>
      <c r="J393" s="12"/>
      <c r="K393" s="12"/>
      <c r="L393" s="12"/>
      <c r="M393" s="12"/>
      <c r="N393" s="12"/>
      <c r="O393" s="12"/>
      <c r="P393" s="12"/>
    </row>
    <row r="394" spans="1:19" ht="12.75" hidden="1">
      <c r="A394" s="6" t="s">
        <v>46</v>
      </c>
      <c r="B394" s="36"/>
      <c r="C394" s="7"/>
      <c r="D394" s="7"/>
      <c r="E394" s="7"/>
      <c r="F394" s="7"/>
      <c r="G394" s="7"/>
      <c r="H394" s="7"/>
    </row>
    <row r="395" spans="1:19" hidden="1">
      <c r="A395" s="9" t="s">
        <v>45</v>
      </c>
      <c r="B395" s="27"/>
      <c r="C395" s="10"/>
      <c r="D395" s="10"/>
      <c r="E395" s="10"/>
      <c r="F395" s="10"/>
      <c r="G395" s="10"/>
      <c r="H395" s="10"/>
    </row>
    <row r="396" spans="1:19" hidden="1">
      <c r="A396" s="10"/>
      <c r="B396" s="27"/>
      <c r="C396" s="10"/>
      <c r="D396" s="10"/>
      <c r="E396" s="10"/>
      <c r="F396" s="10"/>
    </row>
    <row r="397" spans="1:19" hidden="1"/>
    <row r="398" spans="1:19" hidden="1">
      <c r="C398" s="3" t="s">
        <v>2</v>
      </c>
      <c r="D398" s="3"/>
      <c r="E398" s="3" t="s">
        <v>3</v>
      </c>
      <c r="F398" s="3"/>
      <c r="G398" s="3" t="s">
        <v>4</v>
      </c>
      <c r="H398" s="3"/>
      <c r="I398" s="3" t="s">
        <v>5</v>
      </c>
      <c r="J398" s="3"/>
      <c r="K398" s="3" t="s">
        <v>6</v>
      </c>
      <c r="L398" s="3"/>
      <c r="M398" s="3" t="s">
        <v>7</v>
      </c>
      <c r="N398" s="3"/>
      <c r="O398" s="3" t="s">
        <v>8</v>
      </c>
      <c r="P398" s="3"/>
      <c r="Q398" s="3" t="s">
        <v>9</v>
      </c>
      <c r="R398" s="3"/>
      <c r="S398" s="3" t="s">
        <v>9</v>
      </c>
    </row>
    <row r="399" spans="1:19" hidden="1"/>
    <row r="400" spans="1:19" hidden="1">
      <c r="A400" s="1" t="s">
        <v>10</v>
      </c>
      <c r="B400" s="3" t="s">
        <v>11</v>
      </c>
      <c r="C400" s="4">
        <f t="shared" ref="C400:Q400" si="238">C402/2080</f>
        <v>7.4961538461538462</v>
      </c>
      <c r="D400" s="4"/>
      <c r="E400" s="4">
        <f t="shared" si="238"/>
        <v>7.8182692307692312</v>
      </c>
      <c r="F400" s="4"/>
      <c r="G400" s="4">
        <f t="shared" si="238"/>
        <v>8.1543269230769226</v>
      </c>
      <c r="H400" s="4"/>
      <c r="I400" s="4">
        <f t="shared" si="238"/>
        <v>8.505288461538461</v>
      </c>
      <c r="J400" s="4"/>
      <c r="K400" s="4">
        <f t="shared" si="238"/>
        <v>8.8706730769230777</v>
      </c>
      <c r="L400" s="4"/>
      <c r="M400" s="4">
        <f t="shared" si="238"/>
        <v>9.251442307692308</v>
      </c>
      <c r="N400" s="4"/>
      <c r="O400" s="4">
        <f t="shared" si="238"/>
        <v>9.65</v>
      </c>
      <c r="P400" s="4"/>
      <c r="Q400" s="4">
        <f t="shared" si="238"/>
        <v>10.064903846153847</v>
      </c>
      <c r="R400" s="4"/>
      <c r="S400" s="4">
        <f>S402/2080</f>
        <v>10.064903846153847</v>
      </c>
    </row>
    <row r="401" spans="1:19" hidden="1">
      <c r="B401" s="3" t="s">
        <v>12</v>
      </c>
      <c r="C401" s="4">
        <f t="shared" ref="C401:S401" si="239">C402/12</f>
        <v>1299.3333333333333</v>
      </c>
      <c r="D401" s="4"/>
      <c r="E401" s="4">
        <f t="shared" si="239"/>
        <v>1355.1666666666667</v>
      </c>
      <c r="F401" s="4"/>
      <c r="G401" s="4">
        <f t="shared" si="239"/>
        <v>1413.4166666666667</v>
      </c>
      <c r="H401" s="4"/>
      <c r="I401" s="4">
        <f t="shared" si="239"/>
        <v>1474.25</v>
      </c>
      <c r="J401" s="4"/>
      <c r="K401" s="4">
        <f t="shared" si="239"/>
        <v>1537.5833333333333</v>
      </c>
      <c r="L401" s="4"/>
      <c r="M401" s="4">
        <f t="shared" si="239"/>
        <v>1603.5833333333333</v>
      </c>
      <c r="N401" s="4"/>
      <c r="O401" s="4">
        <f t="shared" si="239"/>
        <v>1672.6666666666667</v>
      </c>
      <c r="P401" s="4"/>
      <c r="Q401" s="4">
        <f t="shared" si="239"/>
        <v>1744.5833333333333</v>
      </c>
      <c r="R401" s="4"/>
      <c r="S401" s="4">
        <f t="shared" si="239"/>
        <v>1744.5833333333333</v>
      </c>
    </row>
    <row r="402" spans="1:19" hidden="1">
      <c r="B402" s="3" t="s">
        <v>13</v>
      </c>
      <c r="C402" s="13">
        <f>ROUND(C335*1.03,0)</f>
        <v>15592</v>
      </c>
      <c r="D402" s="13"/>
      <c r="E402" s="13">
        <f t="shared" ref="E402:Q402" si="240">ROUND(E335*1.03,0)</f>
        <v>16262</v>
      </c>
      <c r="F402" s="13"/>
      <c r="G402" s="13">
        <f t="shared" si="240"/>
        <v>16961</v>
      </c>
      <c r="H402" s="13"/>
      <c r="I402" s="13">
        <f t="shared" si="240"/>
        <v>17691</v>
      </c>
      <c r="J402" s="13"/>
      <c r="K402" s="13">
        <f t="shared" si="240"/>
        <v>18451</v>
      </c>
      <c r="L402" s="13"/>
      <c r="M402" s="13">
        <f t="shared" si="240"/>
        <v>19243</v>
      </c>
      <c r="N402" s="13"/>
      <c r="O402" s="13">
        <f t="shared" si="240"/>
        <v>20072</v>
      </c>
      <c r="P402" s="13"/>
      <c r="Q402" s="13">
        <f t="shared" si="240"/>
        <v>20935</v>
      </c>
      <c r="R402" s="13"/>
      <c r="S402" s="13">
        <f>ROUND(S335*1.03,0)</f>
        <v>20935</v>
      </c>
    </row>
    <row r="403" spans="1:19" hidden="1"/>
    <row r="404" spans="1:19" hidden="1">
      <c r="A404" s="1" t="s">
        <v>14</v>
      </c>
      <c r="B404" s="3" t="s">
        <v>11</v>
      </c>
      <c r="C404" s="4">
        <f t="shared" ref="C404:Q404" si="241">C406/2080</f>
        <v>7.9764423076923077</v>
      </c>
      <c r="D404" s="4"/>
      <c r="E404" s="4">
        <f t="shared" si="241"/>
        <v>8.3197115384615383</v>
      </c>
      <c r="F404" s="4"/>
      <c r="G404" s="4">
        <f t="shared" si="241"/>
        <v>8.6774038461538456</v>
      </c>
      <c r="H404" s="4"/>
      <c r="I404" s="4">
        <f t="shared" si="241"/>
        <v>9.0504807692307701</v>
      </c>
      <c r="J404" s="4"/>
      <c r="K404" s="4">
        <f t="shared" si="241"/>
        <v>9.4408653846153854</v>
      </c>
      <c r="L404" s="4"/>
      <c r="M404" s="4">
        <f t="shared" si="241"/>
        <v>9.846634615384616</v>
      </c>
      <c r="N404" s="4"/>
      <c r="O404" s="4">
        <f t="shared" si="241"/>
        <v>10.26923076923077</v>
      </c>
      <c r="P404" s="4"/>
      <c r="Q404" s="4">
        <f t="shared" si="241"/>
        <v>10.712019230769231</v>
      </c>
      <c r="R404" s="4"/>
      <c r="S404" s="4">
        <f>S406/2080</f>
        <v>10.712019230769231</v>
      </c>
    </row>
    <row r="405" spans="1:19" hidden="1">
      <c r="B405" s="3" t="s">
        <v>12</v>
      </c>
      <c r="C405" s="4">
        <f t="shared" ref="C405:S405" si="242">C406/12</f>
        <v>1382.5833333333333</v>
      </c>
      <c r="D405" s="4"/>
      <c r="E405" s="4">
        <f t="shared" si="242"/>
        <v>1442.0833333333333</v>
      </c>
      <c r="F405" s="4"/>
      <c r="G405" s="4">
        <f t="shared" si="242"/>
        <v>1504.0833333333333</v>
      </c>
      <c r="H405" s="4"/>
      <c r="I405" s="4">
        <f t="shared" si="242"/>
        <v>1568.75</v>
      </c>
      <c r="J405" s="4"/>
      <c r="K405" s="4">
        <f t="shared" si="242"/>
        <v>1636.4166666666667</v>
      </c>
      <c r="L405" s="4"/>
      <c r="M405" s="4">
        <f t="shared" si="242"/>
        <v>1706.75</v>
      </c>
      <c r="N405" s="4"/>
      <c r="O405" s="4">
        <f t="shared" si="242"/>
        <v>1780</v>
      </c>
      <c r="P405" s="4"/>
      <c r="Q405" s="4">
        <f t="shared" si="242"/>
        <v>1856.75</v>
      </c>
      <c r="R405" s="4"/>
      <c r="S405" s="4">
        <f t="shared" si="242"/>
        <v>1856.75</v>
      </c>
    </row>
    <row r="406" spans="1:19" hidden="1">
      <c r="B406" s="3" t="s">
        <v>13</v>
      </c>
      <c r="C406" s="13">
        <f>ROUND(C339*1.03,0)</f>
        <v>16591</v>
      </c>
      <c r="D406" s="13"/>
      <c r="E406" s="13">
        <f t="shared" ref="E406:Q406" si="243">ROUND(E339*1.03,0)</f>
        <v>17305</v>
      </c>
      <c r="F406" s="13"/>
      <c r="G406" s="13">
        <f t="shared" si="243"/>
        <v>18049</v>
      </c>
      <c r="H406" s="13"/>
      <c r="I406" s="13">
        <f t="shared" si="243"/>
        <v>18825</v>
      </c>
      <c r="J406" s="13"/>
      <c r="K406" s="13">
        <f t="shared" si="243"/>
        <v>19637</v>
      </c>
      <c r="L406" s="13"/>
      <c r="M406" s="13">
        <f t="shared" si="243"/>
        <v>20481</v>
      </c>
      <c r="N406" s="13"/>
      <c r="O406" s="13">
        <f t="shared" si="243"/>
        <v>21360</v>
      </c>
      <c r="P406" s="13"/>
      <c r="Q406" s="13">
        <f t="shared" si="243"/>
        <v>22281</v>
      </c>
      <c r="R406" s="13"/>
      <c r="S406" s="13">
        <f>ROUND(S339*1.03,0)</f>
        <v>22281</v>
      </c>
    </row>
    <row r="407" spans="1:19" hidden="1"/>
    <row r="408" spans="1:19" hidden="1">
      <c r="A408" s="1" t="s">
        <v>15</v>
      </c>
      <c r="B408" s="3" t="s">
        <v>11</v>
      </c>
      <c r="C408" s="4">
        <f t="shared" ref="C408:Q408" si="244">C410/2080</f>
        <v>8.488942307692307</v>
      </c>
      <c r="D408" s="4"/>
      <c r="E408" s="4">
        <f t="shared" si="244"/>
        <v>8.8538461538461544</v>
      </c>
      <c r="F408" s="4"/>
      <c r="G408" s="4">
        <f t="shared" si="244"/>
        <v>9.2346153846153847</v>
      </c>
      <c r="H408" s="4"/>
      <c r="I408" s="4">
        <f t="shared" si="244"/>
        <v>9.6307692307692303</v>
      </c>
      <c r="J408" s="4"/>
      <c r="K408" s="4">
        <f t="shared" si="244"/>
        <v>10.046153846153846</v>
      </c>
      <c r="L408" s="4"/>
      <c r="M408" s="4">
        <f t="shared" si="244"/>
        <v>10.477884615384616</v>
      </c>
      <c r="N408" s="4"/>
      <c r="O408" s="4">
        <f t="shared" si="244"/>
        <v>10.928365384615384</v>
      </c>
      <c r="P408" s="4"/>
      <c r="Q408" s="4">
        <f t="shared" si="244"/>
        <v>11.399519230769231</v>
      </c>
      <c r="R408" s="4"/>
      <c r="S408" s="4">
        <f>S410/2080</f>
        <v>11.399519230769231</v>
      </c>
    </row>
    <row r="409" spans="1:19" hidden="1">
      <c r="B409" s="3" t="s">
        <v>12</v>
      </c>
      <c r="C409" s="4">
        <f t="shared" ref="C409:S409" si="245">C410/12</f>
        <v>1471.4166666666667</v>
      </c>
      <c r="D409" s="4"/>
      <c r="E409" s="4">
        <f t="shared" si="245"/>
        <v>1534.6666666666667</v>
      </c>
      <c r="F409" s="4"/>
      <c r="G409" s="4">
        <f t="shared" si="245"/>
        <v>1600.6666666666667</v>
      </c>
      <c r="H409" s="4"/>
      <c r="I409" s="4">
        <f t="shared" si="245"/>
        <v>1669.3333333333333</v>
      </c>
      <c r="J409" s="4"/>
      <c r="K409" s="4">
        <f t="shared" si="245"/>
        <v>1741.3333333333333</v>
      </c>
      <c r="L409" s="4"/>
      <c r="M409" s="4">
        <f t="shared" si="245"/>
        <v>1816.1666666666667</v>
      </c>
      <c r="N409" s="4"/>
      <c r="O409" s="4">
        <f t="shared" si="245"/>
        <v>1894.25</v>
      </c>
      <c r="P409" s="4"/>
      <c r="Q409" s="4">
        <f t="shared" si="245"/>
        <v>1975.9166666666667</v>
      </c>
      <c r="R409" s="4"/>
      <c r="S409" s="4">
        <f t="shared" si="245"/>
        <v>1975.9166666666667</v>
      </c>
    </row>
    <row r="410" spans="1:19" hidden="1">
      <c r="B410" s="3" t="s">
        <v>13</v>
      </c>
      <c r="C410" s="13">
        <f>ROUND(C343*1.03,0)</f>
        <v>17657</v>
      </c>
      <c r="D410" s="13"/>
      <c r="E410" s="13">
        <f t="shared" ref="E410:Q410" si="246">ROUND(E343*1.03,0)</f>
        <v>18416</v>
      </c>
      <c r="F410" s="13"/>
      <c r="G410" s="13">
        <f t="shared" si="246"/>
        <v>19208</v>
      </c>
      <c r="H410" s="13"/>
      <c r="I410" s="13">
        <f t="shared" si="246"/>
        <v>20032</v>
      </c>
      <c r="J410" s="13"/>
      <c r="K410" s="13">
        <f t="shared" si="246"/>
        <v>20896</v>
      </c>
      <c r="L410" s="13"/>
      <c r="M410" s="13">
        <f t="shared" si="246"/>
        <v>21794</v>
      </c>
      <c r="N410" s="13"/>
      <c r="O410" s="13">
        <f t="shared" si="246"/>
        <v>22731</v>
      </c>
      <c r="P410" s="13"/>
      <c r="Q410" s="13">
        <f t="shared" si="246"/>
        <v>23711</v>
      </c>
      <c r="R410" s="13"/>
      <c r="S410" s="13">
        <f>ROUND(S343*1.03,0)</f>
        <v>23711</v>
      </c>
    </row>
    <row r="411" spans="1:19" hidden="1"/>
    <row r="412" spans="1:19" hidden="1">
      <c r="A412" s="1" t="s">
        <v>16</v>
      </c>
      <c r="B412" s="3" t="s">
        <v>11</v>
      </c>
      <c r="C412" s="4">
        <f t="shared" ref="C412:Q412" si="247">C414/2080</f>
        <v>9.0346153846153854</v>
      </c>
      <c r="D412" s="4"/>
      <c r="E412" s="4">
        <f t="shared" si="247"/>
        <v>9.422596153846154</v>
      </c>
      <c r="F412" s="4"/>
      <c r="G412" s="4">
        <f t="shared" si="247"/>
        <v>9.8269230769230766</v>
      </c>
      <c r="H412" s="4"/>
      <c r="I412" s="4">
        <f t="shared" si="247"/>
        <v>10.25</v>
      </c>
      <c r="J412" s="4"/>
      <c r="K412" s="4">
        <f t="shared" si="247"/>
        <v>10.691346153846155</v>
      </c>
      <c r="L412" s="4"/>
      <c r="M412" s="4">
        <f t="shared" si="247"/>
        <v>11.151442307692308</v>
      </c>
      <c r="N412" s="4"/>
      <c r="O412" s="4">
        <f t="shared" si="247"/>
        <v>11.63076923076923</v>
      </c>
      <c r="P412" s="4"/>
      <c r="Q412" s="4">
        <f t="shared" si="247"/>
        <v>12.13125</v>
      </c>
      <c r="R412" s="4"/>
      <c r="S412" s="4">
        <f>S414/2080</f>
        <v>12.13125</v>
      </c>
    </row>
    <row r="413" spans="1:19" hidden="1">
      <c r="B413" s="3" t="s">
        <v>12</v>
      </c>
      <c r="C413" s="4">
        <f t="shared" ref="C413:S413" si="248">C414/12</f>
        <v>1566</v>
      </c>
      <c r="D413" s="4"/>
      <c r="E413" s="4">
        <f t="shared" si="248"/>
        <v>1633.25</v>
      </c>
      <c r="F413" s="4"/>
      <c r="G413" s="4">
        <f t="shared" si="248"/>
        <v>1703.3333333333333</v>
      </c>
      <c r="H413" s="4"/>
      <c r="I413" s="4">
        <f t="shared" si="248"/>
        <v>1776.6666666666667</v>
      </c>
      <c r="J413" s="4"/>
      <c r="K413" s="4">
        <f t="shared" si="248"/>
        <v>1853.1666666666667</v>
      </c>
      <c r="L413" s="4"/>
      <c r="M413" s="4">
        <f t="shared" si="248"/>
        <v>1932.9166666666667</v>
      </c>
      <c r="N413" s="4"/>
      <c r="O413" s="4">
        <f t="shared" si="248"/>
        <v>2016</v>
      </c>
      <c r="P413" s="4"/>
      <c r="Q413" s="4">
        <f t="shared" si="248"/>
        <v>2102.75</v>
      </c>
      <c r="R413" s="4"/>
      <c r="S413" s="4">
        <f t="shared" si="248"/>
        <v>2102.75</v>
      </c>
    </row>
    <row r="414" spans="1:19" hidden="1">
      <c r="B414" s="3" t="s">
        <v>13</v>
      </c>
      <c r="C414" s="13">
        <f>ROUND(C347*1.03,0)</f>
        <v>18792</v>
      </c>
      <c r="D414" s="13"/>
      <c r="E414" s="13">
        <f t="shared" ref="E414:Q414" si="249">ROUND(E347*1.03,0)</f>
        <v>19599</v>
      </c>
      <c r="F414" s="13"/>
      <c r="G414" s="13">
        <f t="shared" si="249"/>
        <v>20440</v>
      </c>
      <c r="H414" s="13"/>
      <c r="I414" s="13">
        <f t="shared" si="249"/>
        <v>21320</v>
      </c>
      <c r="J414" s="13"/>
      <c r="K414" s="13">
        <f t="shared" si="249"/>
        <v>22238</v>
      </c>
      <c r="L414" s="13"/>
      <c r="M414" s="13">
        <f t="shared" si="249"/>
        <v>23195</v>
      </c>
      <c r="N414" s="13"/>
      <c r="O414" s="13">
        <f t="shared" si="249"/>
        <v>24192</v>
      </c>
      <c r="P414" s="13"/>
      <c r="Q414" s="13">
        <f t="shared" si="249"/>
        <v>25233</v>
      </c>
      <c r="R414" s="13"/>
      <c r="S414" s="13">
        <f>ROUND(S347*1.03,0)</f>
        <v>25233</v>
      </c>
    </row>
    <row r="415" spans="1:19" hidden="1"/>
    <row r="416" spans="1:19" hidden="1">
      <c r="A416" s="1" t="s">
        <v>17</v>
      </c>
      <c r="B416" s="3" t="s">
        <v>11</v>
      </c>
      <c r="C416" s="4">
        <f t="shared" ref="C416:Q416" si="250">C418/2080</f>
        <v>9.613942307692307</v>
      </c>
      <c r="D416" s="4"/>
      <c r="E416" s="4">
        <f t="shared" si="250"/>
        <v>10.027884615384615</v>
      </c>
      <c r="F416" s="4"/>
      <c r="G416" s="4">
        <f t="shared" si="250"/>
        <v>10.458173076923076</v>
      </c>
      <c r="H416" s="4"/>
      <c r="I416" s="4">
        <f t="shared" si="250"/>
        <v>10.902884615384615</v>
      </c>
      <c r="J416" s="4"/>
      <c r="K416" s="4">
        <f t="shared" si="250"/>
        <v>11.377884615384616</v>
      </c>
      <c r="L416" s="4"/>
      <c r="M416" s="4">
        <f t="shared" si="250"/>
        <v>11.866826923076923</v>
      </c>
      <c r="N416" s="4"/>
      <c r="O416" s="4">
        <f t="shared" si="250"/>
        <v>12.376923076923077</v>
      </c>
      <c r="P416" s="4"/>
      <c r="Q416" s="4">
        <f t="shared" si="250"/>
        <v>12.909134615384616</v>
      </c>
      <c r="R416" s="4"/>
      <c r="S416" s="4">
        <f>S418/2080</f>
        <v>12.909134615384616</v>
      </c>
    </row>
    <row r="417" spans="1:19" hidden="1">
      <c r="A417" s="1" t="s">
        <v>18</v>
      </c>
      <c r="B417" s="3" t="s">
        <v>12</v>
      </c>
      <c r="C417" s="4">
        <f t="shared" ref="C417:S417" si="251">C418/12</f>
        <v>1666.4166666666667</v>
      </c>
      <c r="D417" s="4"/>
      <c r="E417" s="4">
        <f t="shared" si="251"/>
        <v>1738.1666666666667</v>
      </c>
      <c r="F417" s="4"/>
      <c r="G417" s="4">
        <f t="shared" si="251"/>
        <v>1812.75</v>
      </c>
      <c r="H417" s="4"/>
      <c r="I417" s="4">
        <f t="shared" si="251"/>
        <v>1889.8333333333333</v>
      </c>
      <c r="J417" s="4"/>
      <c r="K417" s="4">
        <f t="shared" si="251"/>
        <v>1972.1666666666667</v>
      </c>
      <c r="L417" s="4"/>
      <c r="M417" s="4">
        <f t="shared" si="251"/>
        <v>2056.9166666666665</v>
      </c>
      <c r="N417" s="4"/>
      <c r="O417" s="4">
        <f t="shared" si="251"/>
        <v>2145.3333333333335</v>
      </c>
      <c r="P417" s="4"/>
      <c r="Q417" s="4">
        <f t="shared" si="251"/>
        <v>2237.5833333333335</v>
      </c>
      <c r="R417" s="4"/>
      <c r="S417" s="4">
        <f t="shared" si="251"/>
        <v>2237.5833333333335</v>
      </c>
    </row>
    <row r="418" spans="1:19" hidden="1">
      <c r="A418" s="1" t="s">
        <v>18</v>
      </c>
      <c r="B418" s="3" t="s">
        <v>13</v>
      </c>
      <c r="C418" s="13">
        <f>ROUND(C351*1.03,0)</f>
        <v>19997</v>
      </c>
      <c r="D418" s="13"/>
      <c r="E418" s="13">
        <f t="shared" ref="E418:Q418" si="252">ROUND(E351*1.03,0)</f>
        <v>20858</v>
      </c>
      <c r="F418" s="13"/>
      <c r="G418" s="13">
        <f t="shared" si="252"/>
        <v>21753</v>
      </c>
      <c r="H418" s="13"/>
      <c r="I418" s="13">
        <f t="shared" si="252"/>
        <v>22678</v>
      </c>
      <c r="J418" s="13"/>
      <c r="K418" s="13">
        <f t="shared" si="252"/>
        <v>23666</v>
      </c>
      <c r="L418" s="13"/>
      <c r="M418" s="13">
        <f t="shared" si="252"/>
        <v>24683</v>
      </c>
      <c r="N418" s="13"/>
      <c r="O418" s="13">
        <f t="shared" si="252"/>
        <v>25744</v>
      </c>
      <c r="P418" s="13"/>
      <c r="Q418" s="13">
        <f t="shared" si="252"/>
        <v>26851</v>
      </c>
      <c r="R418" s="13"/>
      <c r="S418" s="13">
        <f>ROUND(S351*1.03,0)</f>
        <v>26851</v>
      </c>
    </row>
    <row r="419" spans="1:19" hidden="1"/>
    <row r="420" spans="1:19" hidden="1">
      <c r="A420" s="1" t="s">
        <v>19</v>
      </c>
      <c r="B420" s="3" t="s">
        <v>11</v>
      </c>
      <c r="C420" s="4">
        <f t="shared" ref="C420:Q420" si="253">C422/2080</f>
        <v>10.231249999999999</v>
      </c>
      <c r="D420" s="4"/>
      <c r="E420" s="4">
        <f t="shared" si="253"/>
        <v>10.670192307692307</v>
      </c>
      <c r="F420" s="4"/>
      <c r="G420" s="4">
        <f t="shared" si="253"/>
        <v>11.128846153846155</v>
      </c>
      <c r="H420" s="4"/>
      <c r="I420" s="4">
        <f t="shared" si="253"/>
        <v>11.608173076923077</v>
      </c>
      <c r="J420" s="4"/>
      <c r="K420" s="4">
        <f t="shared" si="253"/>
        <v>12.108173076923077</v>
      </c>
      <c r="L420" s="4"/>
      <c r="M420" s="4">
        <f t="shared" si="253"/>
        <v>12.628846153846155</v>
      </c>
      <c r="N420" s="4"/>
      <c r="O420" s="4">
        <f t="shared" si="253"/>
        <v>13.171153846153846</v>
      </c>
      <c r="P420" s="4"/>
      <c r="Q420" s="4">
        <f t="shared" si="253"/>
        <v>13.73798076923077</v>
      </c>
      <c r="R420" s="4"/>
      <c r="S420" s="4">
        <f>S422/2080</f>
        <v>13.73798076923077</v>
      </c>
    </row>
    <row r="421" spans="1:19" hidden="1">
      <c r="B421" s="3" t="s">
        <v>12</v>
      </c>
      <c r="C421" s="4">
        <f t="shared" ref="C421:S421" si="254">C422/12</f>
        <v>1773.4166666666667</v>
      </c>
      <c r="D421" s="4"/>
      <c r="E421" s="4">
        <f t="shared" si="254"/>
        <v>1849.5</v>
      </c>
      <c r="F421" s="4"/>
      <c r="G421" s="4">
        <f t="shared" si="254"/>
        <v>1929</v>
      </c>
      <c r="H421" s="4"/>
      <c r="I421" s="4">
        <f t="shared" si="254"/>
        <v>2012.0833333333333</v>
      </c>
      <c r="J421" s="4"/>
      <c r="K421" s="4">
        <f t="shared" si="254"/>
        <v>2098.75</v>
      </c>
      <c r="L421" s="4"/>
      <c r="M421" s="4">
        <f t="shared" si="254"/>
        <v>2189</v>
      </c>
      <c r="N421" s="4"/>
      <c r="O421" s="4">
        <f t="shared" si="254"/>
        <v>2283</v>
      </c>
      <c r="P421" s="4"/>
      <c r="Q421" s="4">
        <f t="shared" si="254"/>
        <v>2381.25</v>
      </c>
      <c r="R421" s="4"/>
      <c r="S421" s="4">
        <f t="shared" si="254"/>
        <v>2381.25</v>
      </c>
    </row>
    <row r="422" spans="1:19" hidden="1">
      <c r="B422" s="3" t="s">
        <v>13</v>
      </c>
      <c r="C422" s="13">
        <f>ROUND(C355*1.03,0)</f>
        <v>21281</v>
      </c>
      <c r="D422" s="13"/>
      <c r="E422" s="13">
        <f t="shared" ref="E422:Q422" si="255">ROUND(E355*1.03,0)</f>
        <v>22194</v>
      </c>
      <c r="F422" s="13"/>
      <c r="G422" s="13">
        <f t="shared" si="255"/>
        <v>23148</v>
      </c>
      <c r="H422" s="13"/>
      <c r="I422" s="13">
        <f t="shared" si="255"/>
        <v>24145</v>
      </c>
      <c r="J422" s="13"/>
      <c r="K422" s="13">
        <f t="shared" si="255"/>
        <v>25185</v>
      </c>
      <c r="L422" s="13"/>
      <c r="M422" s="13">
        <f t="shared" si="255"/>
        <v>26268</v>
      </c>
      <c r="N422" s="13"/>
      <c r="O422" s="13">
        <f t="shared" si="255"/>
        <v>27396</v>
      </c>
      <c r="P422" s="13"/>
      <c r="Q422" s="13">
        <f t="shared" si="255"/>
        <v>28575</v>
      </c>
      <c r="R422" s="13"/>
      <c r="S422" s="13">
        <f>ROUND(S355*1.03,0)</f>
        <v>28575</v>
      </c>
    </row>
    <row r="423" spans="1:19" hidden="1"/>
    <row r="424" spans="1:19" hidden="1">
      <c r="A424" s="1" t="s">
        <v>20</v>
      </c>
      <c r="B424" s="3" t="s">
        <v>11</v>
      </c>
      <c r="C424" s="4">
        <f t="shared" ref="C424:Q424" si="256">C426/2080</f>
        <v>10.887499999999999</v>
      </c>
      <c r="D424" s="4"/>
      <c r="E424" s="4">
        <f t="shared" si="256"/>
        <v>11.35576923076923</v>
      </c>
      <c r="F424" s="4"/>
      <c r="G424" s="4">
        <f t="shared" si="256"/>
        <v>11.842788461538461</v>
      </c>
      <c r="H424" s="4"/>
      <c r="I424" s="4">
        <f t="shared" si="256"/>
        <v>12.353365384615385</v>
      </c>
      <c r="J424" s="4"/>
      <c r="K424" s="4">
        <f t="shared" si="256"/>
        <v>12.886538461538462</v>
      </c>
      <c r="L424" s="4"/>
      <c r="M424" s="4">
        <f t="shared" si="256"/>
        <v>13.438942307692308</v>
      </c>
      <c r="N424" s="4"/>
      <c r="O424" s="4">
        <f t="shared" si="256"/>
        <v>14.017307692307693</v>
      </c>
      <c r="P424" s="4"/>
      <c r="Q424" s="4">
        <f t="shared" si="256"/>
        <v>14.620673076923078</v>
      </c>
      <c r="R424" s="4"/>
      <c r="S424" s="4">
        <f>S426/2080</f>
        <v>14.620673076923078</v>
      </c>
    </row>
    <row r="425" spans="1:19" hidden="1">
      <c r="B425" s="3" t="s">
        <v>12</v>
      </c>
      <c r="C425" s="4">
        <f t="shared" ref="C425:S425" si="257">C426/12</f>
        <v>1887.1666666666667</v>
      </c>
      <c r="D425" s="4"/>
      <c r="E425" s="4">
        <f t="shared" si="257"/>
        <v>1968.3333333333333</v>
      </c>
      <c r="F425" s="4"/>
      <c r="G425" s="4">
        <f t="shared" si="257"/>
        <v>2052.75</v>
      </c>
      <c r="H425" s="4"/>
      <c r="I425" s="4">
        <f t="shared" si="257"/>
        <v>2141.25</v>
      </c>
      <c r="J425" s="4"/>
      <c r="K425" s="4">
        <f t="shared" si="257"/>
        <v>2233.6666666666665</v>
      </c>
      <c r="L425" s="4"/>
      <c r="M425" s="4">
        <f t="shared" si="257"/>
        <v>2329.4166666666665</v>
      </c>
      <c r="N425" s="4"/>
      <c r="O425" s="4">
        <f t="shared" si="257"/>
        <v>2429.6666666666665</v>
      </c>
      <c r="P425" s="4"/>
      <c r="Q425" s="4">
        <f t="shared" si="257"/>
        <v>2534.25</v>
      </c>
      <c r="R425" s="4"/>
      <c r="S425" s="4">
        <f t="shared" si="257"/>
        <v>2534.25</v>
      </c>
    </row>
    <row r="426" spans="1:19" hidden="1">
      <c r="B426" s="3" t="s">
        <v>13</v>
      </c>
      <c r="C426" s="13">
        <f>ROUND(C359*1.03,0)</f>
        <v>22646</v>
      </c>
      <c r="D426" s="13"/>
      <c r="E426" s="13">
        <f t="shared" ref="E426:Q426" si="258">ROUND(E359*1.03,0)</f>
        <v>23620</v>
      </c>
      <c r="F426" s="13"/>
      <c r="G426" s="13">
        <f t="shared" si="258"/>
        <v>24633</v>
      </c>
      <c r="H426" s="13"/>
      <c r="I426" s="13">
        <f t="shared" si="258"/>
        <v>25695</v>
      </c>
      <c r="J426" s="13"/>
      <c r="K426" s="13">
        <f t="shared" si="258"/>
        <v>26804</v>
      </c>
      <c r="L426" s="13"/>
      <c r="M426" s="13">
        <f t="shared" si="258"/>
        <v>27953</v>
      </c>
      <c r="N426" s="13"/>
      <c r="O426" s="13">
        <f t="shared" si="258"/>
        <v>29156</v>
      </c>
      <c r="P426" s="13"/>
      <c r="Q426" s="13">
        <f t="shared" si="258"/>
        <v>30411</v>
      </c>
      <c r="R426" s="13"/>
      <c r="S426" s="13">
        <f>ROUND(S359*1.03,0)</f>
        <v>30411</v>
      </c>
    </row>
    <row r="427" spans="1:19" hidden="1"/>
    <row r="428" spans="1:19" hidden="1">
      <c r="A428" s="1" t="s">
        <v>21</v>
      </c>
      <c r="B428" s="3" t="s">
        <v>11</v>
      </c>
      <c r="C428" s="4">
        <f t="shared" ref="C428:Q428" si="259">C430/2080</f>
        <v>11.587019230769231</v>
      </c>
      <c r="D428" s="4"/>
      <c r="E428" s="4">
        <f t="shared" si="259"/>
        <v>12.084134615384615</v>
      </c>
      <c r="F428" s="4"/>
      <c r="G428" s="4">
        <f t="shared" si="259"/>
        <v>12.604326923076924</v>
      </c>
      <c r="H428" s="4"/>
      <c r="I428" s="4">
        <f t="shared" si="259"/>
        <v>13.146153846153846</v>
      </c>
      <c r="J428" s="4"/>
      <c r="K428" s="4">
        <f t="shared" si="259"/>
        <v>13.713461538461539</v>
      </c>
      <c r="L428" s="4"/>
      <c r="M428" s="4">
        <f t="shared" si="259"/>
        <v>14.302403846153846</v>
      </c>
      <c r="N428" s="4"/>
      <c r="O428" s="4">
        <f t="shared" si="259"/>
        <v>14.916826923076924</v>
      </c>
      <c r="P428" s="4"/>
      <c r="Q428" s="4">
        <f t="shared" si="259"/>
        <v>15.558653846153845</v>
      </c>
      <c r="R428" s="4"/>
      <c r="S428" s="4">
        <f>S430/2080</f>
        <v>15.558653846153845</v>
      </c>
    </row>
    <row r="429" spans="1:19" hidden="1">
      <c r="B429" s="3" t="s">
        <v>12</v>
      </c>
      <c r="C429" s="4">
        <f t="shared" ref="C429:S429" si="260">C430/12</f>
        <v>2008.4166666666667</v>
      </c>
      <c r="D429" s="4"/>
      <c r="E429" s="4">
        <f t="shared" si="260"/>
        <v>2094.5833333333335</v>
      </c>
      <c r="F429" s="4"/>
      <c r="G429" s="4">
        <f t="shared" si="260"/>
        <v>2184.75</v>
      </c>
      <c r="H429" s="4"/>
      <c r="I429" s="4">
        <f t="shared" si="260"/>
        <v>2278.6666666666665</v>
      </c>
      <c r="J429" s="4"/>
      <c r="K429" s="4">
        <f t="shared" si="260"/>
        <v>2377</v>
      </c>
      <c r="L429" s="4"/>
      <c r="M429" s="4">
        <f t="shared" si="260"/>
        <v>2479.0833333333335</v>
      </c>
      <c r="N429" s="4"/>
      <c r="O429" s="4">
        <f t="shared" si="260"/>
        <v>2585.5833333333335</v>
      </c>
      <c r="P429" s="4"/>
      <c r="Q429" s="4">
        <f t="shared" si="260"/>
        <v>2696.8333333333335</v>
      </c>
      <c r="R429" s="4"/>
      <c r="S429" s="4">
        <f t="shared" si="260"/>
        <v>2696.8333333333335</v>
      </c>
    </row>
    <row r="430" spans="1:19" hidden="1">
      <c r="B430" s="3" t="s">
        <v>13</v>
      </c>
      <c r="C430" s="13">
        <f>ROUND(C363*1.03,0)</f>
        <v>24101</v>
      </c>
      <c r="D430" s="13"/>
      <c r="E430" s="13">
        <f t="shared" ref="E430:Q430" si="261">ROUND(E363*1.03,0)</f>
        <v>25135</v>
      </c>
      <c r="F430" s="13"/>
      <c r="G430" s="13">
        <f t="shared" si="261"/>
        <v>26217</v>
      </c>
      <c r="H430" s="13"/>
      <c r="I430" s="13">
        <f t="shared" si="261"/>
        <v>27344</v>
      </c>
      <c r="J430" s="13"/>
      <c r="K430" s="13">
        <f t="shared" si="261"/>
        <v>28524</v>
      </c>
      <c r="L430" s="13"/>
      <c r="M430" s="13">
        <f t="shared" si="261"/>
        <v>29749</v>
      </c>
      <c r="N430" s="13"/>
      <c r="O430" s="13">
        <f t="shared" si="261"/>
        <v>31027</v>
      </c>
      <c r="P430" s="13"/>
      <c r="Q430" s="13">
        <f t="shared" si="261"/>
        <v>32362</v>
      </c>
      <c r="R430" s="13"/>
      <c r="S430" s="13">
        <f>ROUND(S363*1.03,0)</f>
        <v>32362</v>
      </c>
    </row>
    <row r="431" spans="1:19" hidden="1"/>
    <row r="432" spans="1:19" hidden="1">
      <c r="A432" s="1" t="s">
        <v>22</v>
      </c>
      <c r="B432" s="3" t="s">
        <v>11</v>
      </c>
      <c r="C432" s="4">
        <f t="shared" ref="C432:Q432" si="262">C434/2080</f>
        <v>12.330288461538462</v>
      </c>
      <c r="D432" s="4"/>
      <c r="E432" s="4">
        <f t="shared" si="262"/>
        <v>12.860576923076923</v>
      </c>
      <c r="F432" s="4"/>
      <c r="G432" s="4">
        <f t="shared" si="262"/>
        <v>13.412980769230769</v>
      </c>
      <c r="H432" s="4"/>
      <c r="I432" s="4">
        <f t="shared" si="262"/>
        <v>13.991346153846154</v>
      </c>
      <c r="J432" s="4"/>
      <c r="K432" s="4">
        <f t="shared" si="262"/>
        <v>14.593269230769231</v>
      </c>
      <c r="L432" s="4"/>
      <c r="M432" s="4">
        <f t="shared" si="262"/>
        <v>15.220673076923077</v>
      </c>
      <c r="N432" s="4"/>
      <c r="O432" s="4">
        <f t="shared" si="262"/>
        <v>15.874519230769231</v>
      </c>
      <c r="P432" s="4"/>
      <c r="Q432" s="4">
        <f t="shared" si="262"/>
        <v>16.557211538461537</v>
      </c>
      <c r="R432" s="4"/>
      <c r="S432" s="4">
        <f>S434/2080</f>
        <v>16.557211538461537</v>
      </c>
    </row>
    <row r="433" spans="1:19" hidden="1">
      <c r="B433" s="3" t="s">
        <v>12</v>
      </c>
      <c r="C433" s="4">
        <f t="shared" ref="C433:S433" si="263">C434/12</f>
        <v>2137.25</v>
      </c>
      <c r="D433" s="4"/>
      <c r="E433" s="4">
        <f t="shared" si="263"/>
        <v>2229.1666666666665</v>
      </c>
      <c r="F433" s="4"/>
      <c r="G433" s="4">
        <f t="shared" si="263"/>
        <v>2324.9166666666665</v>
      </c>
      <c r="H433" s="4"/>
      <c r="I433" s="4">
        <f t="shared" si="263"/>
        <v>2425.1666666666665</v>
      </c>
      <c r="J433" s="4"/>
      <c r="K433" s="4">
        <f t="shared" si="263"/>
        <v>2529.5</v>
      </c>
      <c r="L433" s="4"/>
      <c r="M433" s="4">
        <f t="shared" si="263"/>
        <v>2638.25</v>
      </c>
      <c r="N433" s="4"/>
      <c r="O433" s="4">
        <f t="shared" si="263"/>
        <v>2751.5833333333335</v>
      </c>
      <c r="P433" s="4"/>
      <c r="Q433" s="4">
        <f t="shared" si="263"/>
        <v>2869.9166666666665</v>
      </c>
      <c r="R433" s="4"/>
      <c r="S433" s="4">
        <f t="shared" si="263"/>
        <v>2869.9166666666665</v>
      </c>
    </row>
    <row r="434" spans="1:19" hidden="1">
      <c r="B434" s="3" t="s">
        <v>13</v>
      </c>
      <c r="C434" s="13">
        <f>ROUND(C367*1.03,0)</f>
        <v>25647</v>
      </c>
      <c r="D434" s="13"/>
      <c r="E434" s="13">
        <f t="shared" ref="E434:Q434" si="264">ROUND(E367*1.03,0)</f>
        <v>26750</v>
      </c>
      <c r="F434" s="13"/>
      <c r="G434" s="13">
        <f t="shared" si="264"/>
        <v>27899</v>
      </c>
      <c r="H434" s="13"/>
      <c r="I434" s="13">
        <f t="shared" si="264"/>
        <v>29102</v>
      </c>
      <c r="J434" s="13"/>
      <c r="K434" s="13">
        <f t="shared" si="264"/>
        <v>30354</v>
      </c>
      <c r="L434" s="13"/>
      <c r="M434" s="13">
        <f t="shared" si="264"/>
        <v>31659</v>
      </c>
      <c r="N434" s="13"/>
      <c r="O434" s="13">
        <f t="shared" si="264"/>
        <v>33019</v>
      </c>
      <c r="P434" s="13"/>
      <c r="Q434" s="13">
        <f t="shared" si="264"/>
        <v>34439</v>
      </c>
      <c r="R434" s="13"/>
      <c r="S434" s="13">
        <f>ROUND(S367*1.03,0)</f>
        <v>34439</v>
      </c>
    </row>
    <row r="435" spans="1:19" hidden="1"/>
    <row r="436" spans="1:19" hidden="1">
      <c r="A436" s="1" t="s">
        <v>23</v>
      </c>
      <c r="B436" s="3" t="s">
        <v>11</v>
      </c>
      <c r="C436" s="4">
        <f t="shared" ref="C436:Q436" si="265">C438/2080</f>
        <v>13.123076923076923</v>
      </c>
      <c r="D436" s="4"/>
      <c r="E436" s="4">
        <f t="shared" si="265"/>
        <v>13.686057692307692</v>
      </c>
      <c r="F436" s="4"/>
      <c r="G436" s="4">
        <f t="shared" si="265"/>
        <v>14.275</v>
      </c>
      <c r="H436" s="4"/>
      <c r="I436" s="4">
        <f t="shared" si="265"/>
        <v>14.888461538461538</v>
      </c>
      <c r="J436" s="4"/>
      <c r="K436" s="4">
        <f t="shared" si="265"/>
        <v>15.529807692307692</v>
      </c>
      <c r="L436" s="4"/>
      <c r="M436" s="4">
        <f t="shared" si="265"/>
        <v>16.197596153846153</v>
      </c>
      <c r="N436" s="4"/>
      <c r="O436" s="4">
        <f t="shared" si="265"/>
        <v>16.893750000000001</v>
      </c>
      <c r="P436" s="4"/>
      <c r="Q436" s="4">
        <f t="shared" si="265"/>
        <v>17.621153846153845</v>
      </c>
      <c r="R436" s="4"/>
      <c r="S436" s="4">
        <f>S438/2080</f>
        <v>17.621153846153845</v>
      </c>
    </row>
    <row r="437" spans="1:19" hidden="1">
      <c r="B437" s="3" t="s">
        <v>12</v>
      </c>
      <c r="C437" s="4">
        <f t="shared" ref="C437:S437" si="266">C438/12</f>
        <v>2274.6666666666665</v>
      </c>
      <c r="D437" s="4"/>
      <c r="E437" s="4">
        <f t="shared" si="266"/>
        <v>2372.25</v>
      </c>
      <c r="F437" s="4"/>
      <c r="G437" s="4">
        <f t="shared" si="266"/>
        <v>2474.3333333333335</v>
      </c>
      <c r="H437" s="4"/>
      <c r="I437" s="4">
        <f t="shared" si="266"/>
        <v>2580.6666666666665</v>
      </c>
      <c r="J437" s="4"/>
      <c r="K437" s="4">
        <f t="shared" si="266"/>
        <v>2691.8333333333335</v>
      </c>
      <c r="L437" s="4"/>
      <c r="M437" s="4">
        <f t="shared" si="266"/>
        <v>2807.5833333333335</v>
      </c>
      <c r="N437" s="4"/>
      <c r="O437" s="4">
        <f t="shared" si="266"/>
        <v>2928.25</v>
      </c>
      <c r="P437" s="4"/>
      <c r="Q437" s="4">
        <f t="shared" si="266"/>
        <v>3054.3333333333335</v>
      </c>
      <c r="R437" s="4"/>
      <c r="S437" s="4">
        <f t="shared" si="266"/>
        <v>3054.3333333333335</v>
      </c>
    </row>
    <row r="438" spans="1:19" hidden="1">
      <c r="B438" s="3" t="s">
        <v>13</v>
      </c>
      <c r="C438" s="13">
        <f>ROUND(C371*1.03,0)</f>
        <v>27296</v>
      </c>
      <c r="D438" s="13"/>
      <c r="E438" s="13">
        <f t="shared" ref="E438:Q438" si="267">ROUND(E371*1.03,0)</f>
        <v>28467</v>
      </c>
      <c r="F438" s="13"/>
      <c r="G438" s="13">
        <f t="shared" si="267"/>
        <v>29692</v>
      </c>
      <c r="H438" s="13"/>
      <c r="I438" s="13">
        <f t="shared" si="267"/>
        <v>30968</v>
      </c>
      <c r="J438" s="13"/>
      <c r="K438" s="13">
        <f t="shared" si="267"/>
        <v>32302</v>
      </c>
      <c r="L438" s="13"/>
      <c r="M438" s="13">
        <f t="shared" si="267"/>
        <v>33691</v>
      </c>
      <c r="N438" s="13"/>
      <c r="O438" s="13">
        <f t="shared" si="267"/>
        <v>35139</v>
      </c>
      <c r="P438" s="13"/>
      <c r="Q438" s="13">
        <f t="shared" si="267"/>
        <v>36652</v>
      </c>
      <c r="R438" s="13"/>
      <c r="S438" s="13">
        <f>ROUND(S371*1.03,0)</f>
        <v>36652</v>
      </c>
    </row>
    <row r="439" spans="1:19" hidden="1"/>
    <row r="440" spans="1:19" hidden="1">
      <c r="A440" s="1" t="s">
        <v>24</v>
      </c>
      <c r="B440" s="3" t="s">
        <v>11</v>
      </c>
      <c r="C440" s="4">
        <f t="shared" ref="C440:Q440" si="268">C442/2080</f>
        <v>13.964423076923078</v>
      </c>
      <c r="D440" s="4"/>
      <c r="E440" s="4">
        <f t="shared" si="268"/>
        <v>14.564423076923077</v>
      </c>
      <c r="F440" s="4"/>
      <c r="G440" s="4">
        <f t="shared" si="268"/>
        <v>15.190384615384616</v>
      </c>
      <c r="H440" s="4"/>
      <c r="I440" s="4">
        <f t="shared" si="268"/>
        <v>15.844230769230769</v>
      </c>
      <c r="J440" s="4"/>
      <c r="K440" s="4">
        <f t="shared" si="268"/>
        <v>16.526923076923076</v>
      </c>
      <c r="L440" s="4"/>
      <c r="M440" s="4">
        <f t="shared" si="268"/>
        <v>17.23798076923077</v>
      </c>
      <c r="N440" s="4"/>
      <c r="O440" s="4">
        <f t="shared" si="268"/>
        <v>17.978365384615383</v>
      </c>
      <c r="P440" s="4"/>
      <c r="Q440" s="4">
        <f t="shared" si="268"/>
        <v>18.751923076923077</v>
      </c>
      <c r="R440" s="4"/>
      <c r="S440" s="4">
        <f>S442/2080</f>
        <v>18.751923076923077</v>
      </c>
    </row>
    <row r="441" spans="1:19" hidden="1">
      <c r="B441" s="3" t="s">
        <v>12</v>
      </c>
      <c r="C441" s="4">
        <f t="shared" ref="C441:S441" si="269">C442/12</f>
        <v>2420.5</v>
      </c>
      <c r="D441" s="4"/>
      <c r="E441" s="4">
        <f t="shared" si="269"/>
        <v>2524.5</v>
      </c>
      <c r="F441" s="4"/>
      <c r="G441" s="4">
        <f t="shared" si="269"/>
        <v>2633</v>
      </c>
      <c r="H441" s="4"/>
      <c r="I441" s="4">
        <f t="shared" si="269"/>
        <v>2746.3333333333335</v>
      </c>
      <c r="J441" s="4"/>
      <c r="K441" s="4">
        <f t="shared" si="269"/>
        <v>2864.6666666666665</v>
      </c>
      <c r="L441" s="4"/>
      <c r="M441" s="4">
        <f t="shared" si="269"/>
        <v>2987.9166666666665</v>
      </c>
      <c r="N441" s="4"/>
      <c r="O441" s="4">
        <f t="shared" si="269"/>
        <v>3116.25</v>
      </c>
      <c r="P441" s="4"/>
      <c r="Q441" s="4">
        <f t="shared" si="269"/>
        <v>3250.3333333333335</v>
      </c>
      <c r="R441" s="4"/>
      <c r="S441" s="4">
        <f t="shared" si="269"/>
        <v>3250.3333333333335</v>
      </c>
    </row>
    <row r="442" spans="1:19" hidden="1">
      <c r="B442" s="3" t="s">
        <v>13</v>
      </c>
      <c r="C442" s="13">
        <f>ROUND(C375*1.03,0)</f>
        <v>29046</v>
      </c>
      <c r="D442" s="13"/>
      <c r="E442" s="13">
        <f t="shared" ref="E442:Q442" si="270">ROUND(E375*1.03,0)</f>
        <v>30294</v>
      </c>
      <c r="F442" s="13"/>
      <c r="G442" s="13">
        <f t="shared" si="270"/>
        <v>31596</v>
      </c>
      <c r="H442" s="13"/>
      <c r="I442" s="13">
        <f t="shared" si="270"/>
        <v>32956</v>
      </c>
      <c r="J442" s="13"/>
      <c r="K442" s="13">
        <f t="shared" si="270"/>
        <v>34376</v>
      </c>
      <c r="L442" s="13"/>
      <c r="M442" s="13">
        <f t="shared" si="270"/>
        <v>35855</v>
      </c>
      <c r="N442" s="13"/>
      <c r="O442" s="13">
        <f t="shared" si="270"/>
        <v>37395</v>
      </c>
      <c r="P442" s="13"/>
      <c r="Q442" s="13">
        <f t="shared" si="270"/>
        <v>39004</v>
      </c>
      <c r="R442" s="13"/>
      <c r="S442" s="13">
        <f>ROUND(S375*1.03,0)</f>
        <v>39004</v>
      </c>
    </row>
    <row r="443" spans="1:19" hidden="1"/>
    <row r="444" spans="1:19" hidden="1">
      <c r="A444" s="1" t="s">
        <v>25</v>
      </c>
      <c r="B444" s="3" t="s">
        <v>11</v>
      </c>
      <c r="C444" s="4">
        <f t="shared" ref="C444:Q444" si="271">C446/2080</f>
        <v>14.861057692307693</v>
      </c>
      <c r="D444" s="4"/>
      <c r="E444" s="4">
        <f t="shared" si="271"/>
        <v>15.499038461538461</v>
      </c>
      <c r="F444" s="4"/>
      <c r="G444" s="4">
        <f t="shared" si="271"/>
        <v>16.165865384615383</v>
      </c>
      <c r="H444" s="4"/>
      <c r="I444" s="4">
        <f t="shared" si="271"/>
        <v>16.862019230769231</v>
      </c>
      <c r="J444" s="4"/>
      <c r="K444" s="4">
        <f t="shared" si="271"/>
        <v>17.588461538461537</v>
      </c>
      <c r="L444" s="4"/>
      <c r="M444" s="4">
        <f t="shared" si="271"/>
        <v>18.344230769230769</v>
      </c>
      <c r="N444" s="4"/>
      <c r="O444" s="4">
        <f t="shared" si="271"/>
        <v>19.132692307692309</v>
      </c>
      <c r="P444" s="4"/>
      <c r="Q444" s="4">
        <f t="shared" si="271"/>
        <v>19.95673076923077</v>
      </c>
      <c r="R444" s="4"/>
      <c r="S444" s="4">
        <f>S446/2080</f>
        <v>19.95673076923077</v>
      </c>
    </row>
    <row r="445" spans="1:19" hidden="1">
      <c r="B445" s="3" t="s">
        <v>12</v>
      </c>
      <c r="C445" s="4">
        <f t="shared" ref="C445:S445" si="272">C446/12</f>
        <v>2575.9166666666665</v>
      </c>
      <c r="D445" s="4"/>
      <c r="E445" s="4">
        <f t="shared" si="272"/>
        <v>2686.5</v>
      </c>
      <c r="F445" s="4"/>
      <c r="G445" s="4">
        <f t="shared" si="272"/>
        <v>2802.0833333333335</v>
      </c>
      <c r="H445" s="4"/>
      <c r="I445" s="4">
        <f t="shared" si="272"/>
        <v>2922.75</v>
      </c>
      <c r="J445" s="4"/>
      <c r="K445" s="4">
        <f t="shared" si="272"/>
        <v>3048.6666666666665</v>
      </c>
      <c r="L445" s="4"/>
      <c r="M445" s="4">
        <f t="shared" si="272"/>
        <v>3179.6666666666665</v>
      </c>
      <c r="N445" s="4"/>
      <c r="O445" s="4">
        <f t="shared" si="272"/>
        <v>3316.3333333333335</v>
      </c>
      <c r="P445" s="4"/>
      <c r="Q445" s="4">
        <f t="shared" si="272"/>
        <v>3459.1666666666665</v>
      </c>
      <c r="R445" s="4"/>
      <c r="S445" s="4">
        <f t="shared" si="272"/>
        <v>3459.1666666666665</v>
      </c>
    </row>
    <row r="446" spans="1:19" hidden="1">
      <c r="B446" s="3" t="s">
        <v>13</v>
      </c>
      <c r="C446" s="13">
        <f>ROUND(C379*1.03,0)</f>
        <v>30911</v>
      </c>
      <c r="D446" s="13"/>
      <c r="E446" s="13">
        <f t="shared" ref="E446:Q446" si="273">ROUND(E379*1.03,0)</f>
        <v>32238</v>
      </c>
      <c r="F446" s="13"/>
      <c r="G446" s="13">
        <f t="shared" si="273"/>
        <v>33625</v>
      </c>
      <c r="H446" s="13"/>
      <c r="I446" s="13">
        <f t="shared" si="273"/>
        <v>35073</v>
      </c>
      <c r="J446" s="13"/>
      <c r="K446" s="13">
        <f t="shared" si="273"/>
        <v>36584</v>
      </c>
      <c r="L446" s="13"/>
      <c r="M446" s="13">
        <f t="shared" si="273"/>
        <v>38156</v>
      </c>
      <c r="N446" s="13"/>
      <c r="O446" s="13">
        <f t="shared" si="273"/>
        <v>39796</v>
      </c>
      <c r="P446" s="13"/>
      <c r="Q446" s="13">
        <f t="shared" si="273"/>
        <v>41510</v>
      </c>
      <c r="R446" s="13"/>
      <c r="S446" s="13">
        <f>ROUND(S379*1.03,0)</f>
        <v>41510</v>
      </c>
    </row>
    <row r="447" spans="1:19" hidden="1"/>
    <row r="448" spans="1:19" hidden="1">
      <c r="A448" s="1" t="s">
        <v>26</v>
      </c>
      <c r="B448" s="3" t="s">
        <v>11</v>
      </c>
      <c r="C448" s="4">
        <f t="shared" ref="C448:Q448" si="274">C450/2080</f>
        <v>15.814903846153847</v>
      </c>
      <c r="D448" s="4"/>
      <c r="E448" s="4">
        <f t="shared" si="274"/>
        <v>16.493749999999999</v>
      </c>
      <c r="F448" s="4"/>
      <c r="G448" s="4">
        <f t="shared" si="274"/>
        <v>17.203365384615385</v>
      </c>
      <c r="H448" s="4"/>
      <c r="I448" s="4">
        <f t="shared" si="274"/>
        <v>17.944230769230771</v>
      </c>
      <c r="J448" s="4"/>
      <c r="K448" s="4">
        <f t="shared" si="274"/>
        <v>18.717307692307692</v>
      </c>
      <c r="L448" s="4"/>
      <c r="M448" s="4">
        <f t="shared" si="274"/>
        <v>19.522596153846155</v>
      </c>
      <c r="N448" s="4"/>
      <c r="O448" s="4">
        <f t="shared" si="274"/>
        <v>20.361057692307693</v>
      </c>
      <c r="P448" s="4"/>
      <c r="Q448" s="4">
        <f t="shared" si="274"/>
        <v>21.23798076923077</v>
      </c>
      <c r="R448" s="4"/>
      <c r="S448" s="4">
        <f>S450/2080</f>
        <v>21.23798076923077</v>
      </c>
    </row>
    <row r="449" spans="1:19" hidden="1">
      <c r="B449" s="3" t="s">
        <v>12</v>
      </c>
      <c r="C449" s="4">
        <f t="shared" ref="C449:S449" si="275">C450/12</f>
        <v>2741.25</v>
      </c>
      <c r="D449" s="4"/>
      <c r="E449" s="4">
        <f t="shared" si="275"/>
        <v>2858.9166666666665</v>
      </c>
      <c r="F449" s="4"/>
      <c r="G449" s="4">
        <f t="shared" si="275"/>
        <v>2981.9166666666665</v>
      </c>
      <c r="H449" s="4"/>
      <c r="I449" s="4">
        <f t="shared" si="275"/>
        <v>3110.3333333333335</v>
      </c>
      <c r="J449" s="4"/>
      <c r="K449" s="4">
        <f t="shared" si="275"/>
        <v>3244.3333333333335</v>
      </c>
      <c r="L449" s="4"/>
      <c r="M449" s="4">
        <f t="shared" si="275"/>
        <v>3383.9166666666665</v>
      </c>
      <c r="N449" s="4"/>
      <c r="O449" s="4">
        <f t="shared" si="275"/>
        <v>3529.25</v>
      </c>
      <c r="P449" s="4"/>
      <c r="Q449" s="4">
        <f t="shared" si="275"/>
        <v>3681.25</v>
      </c>
      <c r="R449" s="4"/>
      <c r="S449" s="4">
        <f t="shared" si="275"/>
        <v>3681.25</v>
      </c>
    </row>
    <row r="450" spans="1:19" hidden="1">
      <c r="B450" s="3" t="s">
        <v>13</v>
      </c>
      <c r="C450" s="13">
        <f>ROUND(C383*1.03,0)</f>
        <v>32895</v>
      </c>
      <c r="D450" s="13"/>
      <c r="E450" s="13">
        <f t="shared" ref="E450:Q450" si="276">ROUND(E383*1.03,0)</f>
        <v>34307</v>
      </c>
      <c r="F450" s="13"/>
      <c r="G450" s="13">
        <f t="shared" si="276"/>
        <v>35783</v>
      </c>
      <c r="H450" s="13"/>
      <c r="I450" s="13">
        <f t="shared" si="276"/>
        <v>37324</v>
      </c>
      <c r="J450" s="13"/>
      <c r="K450" s="13">
        <f t="shared" si="276"/>
        <v>38932</v>
      </c>
      <c r="L450" s="13"/>
      <c r="M450" s="13">
        <f t="shared" si="276"/>
        <v>40607</v>
      </c>
      <c r="N450" s="13"/>
      <c r="O450" s="13">
        <f t="shared" si="276"/>
        <v>42351</v>
      </c>
      <c r="P450" s="13"/>
      <c r="Q450" s="13">
        <f t="shared" si="276"/>
        <v>44175</v>
      </c>
      <c r="R450" s="13"/>
      <c r="S450" s="13">
        <f>ROUND(S383*1.03,0)</f>
        <v>44175</v>
      </c>
    </row>
    <row r="451" spans="1:19" hidden="1"/>
    <row r="452" spans="1:19" hidden="1">
      <c r="A452" s="1" t="s">
        <v>27</v>
      </c>
      <c r="B452" s="3" t="s">
        <v>11</v>
      </c>
      <c r="C452" s="4">
        <f t="shared" ref="C452:Q452" si="277">C454/2080</f>
        <v>16.830288461538462</v>
      </c>
      <c r="D452" s="4"/>
      <c r="E452" s="4">
        <f t="shared" si="277"/>
        <v>17.552884615384617</v>
      </c>
      <c r="F452" s="4"/>
      <c r="G452" s="4">
        <f t="shared" si="277"/>
        <v>18.308653846153845</v>
      </c>
      <c r="H452" s="4"/>
      <c r="I452" s="4">
        <f t="shared" si="277"/>
        <v>19.096634615384616</v>
      </c>
      <c r="J452" s="4"/>
      <c r="K452" s="4">
        <f t="shared" si="277"/>
        <v>19.919230769230769</v>
      </c>
      <c r="L452" s="4"/>
      <c r="M452" s="4">
        <f t="shared" si="277"/>
        <v>20.774999999999999</v>
      </c>
      <c r="N452" s="4"/>
      <c r="O452" s="4">
        <f t="shared" si="277"/>
        <v>21.667788461538461</v>
      </c>
      <c r="P452" s="4"/>
      <c r="Q452" s="4">
        <f t="shared" si="277"/>
        <v>22.601442307692309</v>
      </c>
      <c r="R452" s="4"/>
      <c r="S452" s="4">
        <f>S454/2080</f>
        <v>22.601442307692309</v>
      </c>
    </row>
    <row r="453" spans="1:19" hidden="1">
      <c r="B453" s="3" t="s">
        <v>12</v>
      </c>
      <c r="C453" s="4">
        <f t="shared" ref="C453:S453" si="278">C454/12</f>
        <v>2917.25</v>
      </c>
      <c r="D453" s="4"/>
      <c r="E453" s="4">
        <f t="shared" si="278"/>
        <v>3042.5</v>
      </c>
      <c r="F453" s="4"/>
      <c r="G453" s="4">
        <f t="shared" si="278"/>
        <v>3173.5</v>
      </c>
      <c r="H453" s="4"/>
      <c r="I453" s="4">
        <f t="shared" si="278"/>
        <v>3310.0833333333335</v>
      </c>
      <c r="J453" s="4"/>
      <c r="K453" s="4">
        <f t="shared" si="278"/>
        <v>3452.6666666666665</v>
      </c>
      <c r="L453" s="4"/>
      <c r="M453" s="4">
        <f t="shared" si="278"/>
        <v>3601</v>
      </c>
      <c r="N453" s="4"/>
      <c r="O453" s="4">
        <f t="shared" si="278"/>
        <v>3755.75</v>
      </c>
      <c r="P453" s="4"/>
      <c r="Q453" s="4">
        <f t="shared" si="278"/>
        <v>3917.5833333333335</v>
      </c>
      <c r="R453" s="4"/>
      <c r="S453" s="4">
        <f t="shared" si="278"/>
        <v>3917.5833333333335</v>
      </c>
    </row>
    <row r="454" spans="1:19" hidden="1">
      <c r="B454" s="3" t="s">
        <v>13</v>
      </c>
      <c r="C454" s="13">
        <f>ROUND(C387*1.03,0)</f>
        <v>35007</v>
      </c>
      <c r="D454" s="13"/>
      <c r="E454" s="13">
        <f t="shared" ref="E454:Q454" si="279">ROUND(E387*1.03,0)</f>
        <v>36510</v>
      </c>
      <c r="F454" s="13"/>
      <c r="G454" s="13">
        <f t="shared" si="279"/>
        <v>38082</v>
      </c>
      <c r="H454" s="13"/>
      <c r="I454" s="13">
        <f t="shared" si="279"/>
        <v>39721</v>
      </c>
      <c r="J454" s="13"/>
      <c r="K454" s="13">
        <f t="shared" si="279"/>
        <v>41432</v>
      </c>
      <c r="L454" s="13"/>
      <c r="M454" s="13">
        <f t="shared" si="279"/>
        <v>43212</v>
      </c>
      <c r="N454" s="13"/>
      <c r="O454" s="13">
        <f t="shared" si="279"/>
        <v>45069</v>
      </c>
      <c r="P454" s="13"/>
      <c r="Q454" s="13">
        <f t="shared" si="279"/>
        <v>47011</v>
      </c>
      <c r="R454" s="13"/>
      <c r="S454" s="13">
        <f>ROUND(S387*1.03,0)</f>
        <v>47011</v>
      </c>
    </row>
    <row r="455" spans="1:19" hidden="1">
      <c r="A455" s="2" t="s">
        <v>41</v>
      </c>
    </row>
    <row r="456" spans="1:19" hidden="1"/>
    <row r="457" spans="1:19" hidden="1"/>
    <row r="458" spans="1:19" ht="12.75" hidden="1">
      <c r="G458" s="7" t="s">
        <v>42</v>
      </c>
      <c r="H458" s="7"/>
      <c r="I458" s="7"/>
      <c r="J458" s="7"/>
      <c r="K458" s="7"/>
      <c r="L458" s="7"/>
    </row>
    <row r="459" spans="1:19" ht="12.75" hidden="1">
      <c r="E459" s="11"/>
      <c r="F459" s="11"/>
      <c r="G459" s="12"/>
      <c r="H459" s="12"/>
      <c r="I459" s="12"/>
      <c r="J459" s="12"/>
      <c r="K459" s="12"/>
      <c r="L459" s="12"/>
      <c r="M459" s="12"/>
      <c r="N459" s="12"/>
      <c r="O459" s="12"/>
      <c r="P459" s="12"/>
    </row>
    <row r="460" spans="1:19" ht="12.75" hidden="1">
      <c r="A460" s="6" t="s">
        <v>44</v>
      </c>
      <c r="B460" s="36"/>
      <c r="C460" s="7"/>
      <c r="D460" s="7"/>
      <c r="E460" s="7"/>
      <c r="F460" s="7"/>
      <c r="G460" s="7"/>
      <c r="H460" s="7"/>
    </row>
    <row r="461" spans="1:19" hidden="1">
      <c r="A461" s="9" t="s">
        <v>45</v>
      </c>
      <c r="B461" s="27"/>
      <c r="C461" s="10"/>
      <c r="D461" s="10"/>
      <c r="E461" s="10"/>
      <c r="F461" s="10"/>
      <c r="G461" s="10"/>
      <c r="H461" s="10"/>
    </row>
    <row r="462" spans="1:19" hidden="1">
      <c r="A462" s="10"/>
      <c r="B462" s="27"/>
      <c r="C462" s="10"/>
      <c r="D462" s="10"/>
      <c r="E462" s="10"/>
      <c r="F462" s="10"/>
    </row>
    <row r="463" spans="1:19" hidden="1"/>
    <row r="464" spans="1:19" hidden="1">
      <c r="C464" s="3" t="s">
        <v>2</v>
      </c>
      <c r="D464" s="3"/>
      <c r="E464" s="3" t="s">
        <v>3</v>
      </c>
      <c r="F464" s="3"/>
      <c r="G464" s="3" t="s">
        <v>4</v>
      </c>
      <c r="H464" s="3"/>
      <c r="I464" s="3" t="s">
        <v>5</v>
      </c>
      <c r="J464" s="3"/>
      <c r="K464" s="3" t="s">
        <v>6</v>
      </c>
      <c r="L464" s="3"/>
      <c r="M464" s="3" t="s">
        <v>7</v>
      </c>
      <c r="N464" s="3"/>
      <c r="O464" s="3" t="s">
        <v>8</v>
      </c>
      <c r="P464" s="3"/>
      <c r="Q464" s="3" t="s">
        <v>9</v>
      </c>
      <c r="R464" s="3"/>
      <c r="S464" s="3" t="s">
        <v>9</v>
      </c>
    </row>
    <row r="465" spans="1:19" hidden="1"/>
    <row r="466" spans="1:19" hidden="1">
      <c r="A466" s="1" t="s">
        <v>10</v>
      </c>
      <c r="B466" s="3" t="s">
        <v>11</v>
      </c>
      <c r="C466" s="4">
        <f t="shared" ref="C466:Q466" si="280">C468/2080</f>
        <v>7.7211538461538458</v>
      </c>
      <c r="D466" s="4"/>
      <c r="E466" s="4">
        <f t="shared" si="280"/>
        <v>8.052884615384615</v>
      </c>
      <c r="F466" s="4"/>
      <c r="G466" s="4">
        <f t="shared" si="280"/>
        <v>8.3990384615384617</v>
      </c>
      <c r="H466" s="4"/>
      <c r="I466" s="4">
        <f t="shared" si="280"/>
        <v>8.7605769230769237</v>
      </c>
      <c r="J466" s="4"/>
      <c r="K466" s="4">
        <f t="shared" si="280"/>
        <v>9.1370192307692299</v>
      </c>
      <c r="L466" s="4"/>
      <c r="M466" s="4">
        <f t="shared" si="280"/>
        <v>9.5288461538461533</v>
      </c>
      <c r="N466" s="4"/>
      <c r="O466" s="4">
        <f t="shared" si="280"/>
        <v>9.9394230769230774</v>
      </c>
      <c r="P466" s="4"/>
      <c r="Q466" s="4">
        <f t="shared" si="280"/>
        <v>10.366826923076923</v>
      </c>
      <c r="R466" s="4"/>
      <c r="S466" s="4">
        <f>S468/2080</f>
        <v>10.366826923076923</v>
      </c>
    </row>
    <row r="467" spans="1:19" hidden="1">
      <c r="B467" s="3" t="s">
        <v>12</v>
      </c>
      <c r="C467" s="4">
        <f t="shared" ref="C467:S467" si="281">C468/12</f>
        <v>1338.3333333333333</v>
      </c>
      <c r="D467" s="4"/>
      <c r="E467" s="4">
        <f t="shared" si="281"/>
        <v>1395.8333333333333</v>
      </c>
      <c r="F467" s="4"/>
      <c r="G467" s="4">
        <f t="shared" si="281"/>
        <v>1455.8333333333333</v>
      </c>
      <c r="H467" s="4"/>
      <c r="I467" s="4">
        <f t="shared" si="281"/>
        <v>1518.5</v>
      </c>
      <c r="J467" s="4"/>
      <c r="K467" s="4">
        <f t="shared" si="281"/>
        <v>1583.75</v>
      </c>
      <c r="L467" s="4"/>
      <c r="M467" s="4">
        <f t="shared" si="281"/>
        <v>1651.6666666666667</v>
      </c>
      <c r="N467" s="4"/>
      <c r="O467" s="4">
        <f t="shared" si="281"/>
        <v>1722.8333333333333</v>
      </c>
      <c r="P467" s="4"/>
      <c r="Q467" s="4">
        <f t="shared" si="281"/>
        <v>1796.9166666666667</v>
      </c>
      <c r="R467" s="4"/>
      <c r="S467" s="4">
        <f t="shared" si="281"/>
        <v>1796.9166666666667</v>
      </c>
    </row>
    <row r="468" spans="1:19" hidden="1">
      <c r="B468" s="3" t="s">
        <v>13</v>
      </c>
      <c r="C468" s="13">
        <f>ROUND(C402*1.03,0)</f>
        <v>16060</v>
      </c>
      <c r="D468" s="13"/>
      <c r="E468" s="13">
        <f t="shared" ref="E468:Q468" si="282">ROUND(E402*1.03,0)</f>
        <v>16750</v>
      </c>
      <c r="F468" s="13"/>
      <c r="G468" s="13">
        <f t="shared" si="282"/>
        <v>17470</v>
      </c>
      <c r="H468" s="13"/>
      <c r="I468" s="13">
        <f t="shared" si="282"/>
        <v>18222</v>
      </c>
      <c r="J468" s="13"/>
      <c r="K468" s="13">
        <f t="shared" si="282"/>
        <v>19005</v>
      </c>
      <c r="L468" s="13"/>
      <c r="M468" s="13">
        <f t="shared" si="282"/>
        <v>19820</v>
      </c>
      <c r="N468" s="13"/>
      <c r="O468" s="13">
        <f t="shared" si="282"/>
        <v>20674</v>
      </c>
      <c r="P468" s="13"/>
      <c r="Q468" s="13">
        <f t="shared" si="282"/>
        <v>21563</v>
      </c>
      <c r="R468" s="13"/>
      <c r="S468" s="13">
        <f>ROUND(S402*1.03,0)</f>
        <v>21563</v>
      </c>
    </row>
    <row r="469" spans="1:19" hidden="1"/>
    <row r="470" spans="1:19" hidden="1">
      <c r="A470" s="1" t="s">
        <v>14</v>
      </c>
      <c r="B470" s="3" t="s">
        <v>11</v>
      </c>
      <c r="C470" s="4">
        <f t="shared" ref="C470:Q470" si="283">C472/2080</f>
        <v>8.215865384615384</v>
      </c>
      <c r="D470" s="4"/>
      <c r="E470" s="4">
        <f t="shared" si="283"/>
        <v>8.569230769230769</v>
      </c>
      <c r="F470" s="4"/>
      <c r="G470" s="4">
        <f t="shared" si="283"/>
        <v>8.9375</v>
      </c>
      <c r="H470" s="4"/>
      <c r="I470" s="4">
        <f t="shared" si="283"/>
        <v>9.322115384615385</v>
      </c>
      <c r="J470" s="4"/>
      <c r="K470" s="4">
        <f t="shared" si="283"/>
        <v>9.724038461538461</v>
      </c>
      <c r="L470" s="4"/>
      <c r="M470" s="4">
        <f t="shared" si="283"/>
        <v>10.141826923076923</v>
      </c>
      <c r="N470" s="4"/>
      <c r="O470" s="4">
        <f t="shared" si="283"/>
        <v>10.577403846153846</v>
      </c>
      <c r="P470" s="4"/>
      <c r="Q470" s="4">
        <f t="shared" si="283"/>
        <v>11.033173076923077</v>
      </c>
      <c r="R470" s="4"/>
      <c r="S470" s="4">
        <f>S472/2080</f>
        <v>11.033173076923077</v>
      </c>
    </row>
    <row r="471" spans="1:19" hidden="1">
      <c r="B471" s="3" t="s">
        <v>12</v>
      </c>
      <c r="C471" s="4">
        <f t="shared" ref="C471:S471" si="284">C472/12</f>
        <v>1424.0833333333333</v>
      </c>
      <c r="D471" s="4"/>
      <c r="E471" s="4">
        <f t="shared" si="284"/>
        <v>1485.3333333333333</v>
      </c>
      <c r="F471" s="4"/>
      <c r="G471" s="4">
        <f t="shared" si="284"/>
        <v>1549.1666666666667</v>
      </c>
      <c r="H471" s="4"/>
      <c r="I471" s="4">
        <f t="shared" si="284"/>
        <v>1615.8333333333333</v>
      </c>
      <c r="J471" s="4"/>
      <c r="K471" s="4">
        <f t="shared" si="284"/>
        <v>1685.5</v>
      </c>
      <c r="L471" s="4"/>
      <c r="M471" s="4">
        <f t="shared" si="284"/>
        <v>1757.9166666666667</v>
      </c>
      <c r="N471" s="4"/>
      <c r="O471" s="4">
        <f t="shared" si="284"/>
        <v>1833.4166666666667</v>
      </c>
      <c r="P471" s="4"/>
      <c r="Q471" s="4">
        <f t="shared" si="284"/>
        <v>1912.4166666666667</v>
      </c>
      <c r="R471" s="4"/>
      <c r="S471" s="4">
        <f t="shared" si="284"/>
        <v>1912.4166666666667</v>
      </c>
    </row>
    <row r="472" spans="1:19" hidden="1">
      <c r="B472" s="3" t="s">
        <v>13</v>
      </c>
      <c r="C472" s="13">
        <f>ROUND(C406*1.03,0)</f>
        <v>17089</v>
      </c>
      <c r="D472" s="13"/>
      <c r="E472" s="13">
        <f t="shared" ref="E472:Q472" si="285">ROUND(E406*1.03,0)</f>
        <v>17824</v>
      </c>
      <c r="F472" s="13"/>
      <c r="G472" s="13">
        <f t="shared" si="285"/>
        <v>18590</v>
      </c>
      <c r="H472" s="13"/>
      <c r="I472" s="13">
        <f t="shared" si="285"/>
        <v>19390</v>
      </c>
      <c r="J472" s="13"/>
      <c r="K472" s="13">
        <f t="shared" si="285"/>
        <v>20226</v>
      </c>
      <c r="L472" s="13"/>
      <c r="M472" s="13">
        <f t="shared" si="285"/>
        <v>21095</v>
      </c>
      <c r="N472" s="13"/>
      <c r="O472" s="13">
        <f t="shared" si="285"/>
        <v>22001</v>
      </c>
      <c r="P472" s="13"/>
      <c r="Q472" s="13">
        <f t="shared" si="285"/>
        <v>22949</v>
      </c>
      <c r="R472" s="13"/>
      <c r="S472" s="13">
        <f>ROUND(S406*1.03,0)</f>
        <v>22949</v>
      </c>
    </row>
    <row r="473" spans="1:19" hidden="1"/>
    <row r="474" spans="1:19" hidden="1">
      <c r="A474" s="1" t="s">
        <v>15</v>
      </c>
      <c r="B474" s="3" t="s">
        <v>11</v>
      </c>
      <c r="C474" s="4">
        <f t="shared" ref="C474:Q474" si="286">C476/2080</f>
        <v>8.7437500000000004</v>
      </c>
      <c r="D474" s="4"/>
      <c r="E474" s="4">
        <f t="shared" si="286"/>
        <v>9.1192307692307697</v>
      </c>
      <c r="F474" s="4"/>
      <c r="G474" s="4">
        <f t="shared" si="286"/>
        <v>9.5115384615384624</v>
      </c>
      <c r="H474" s="4"/>
      <c r="I474" s="4">
        <f t="shared" si="286"/>
        <v>9.919711538461538</v>
      </c>
      <c r="J474" s="4"/>
      <c r="K474" s="4">
        <f t="shared" si="286"/>
        <v>10.347596153846155</v>
      </c>
      <c r="L474" s="4"/>
      <c r="M474" s="4">
        <f t="shared" si="286"/>
        <v>10.792307692307693</v>
      </c>
      <c r="N474" s="4"/>
      <c r="O474" s="4">
        <f t="shared" si="286"/>
        <v>11.25625</v>
      </c>
      <c r="P474" s="4"/>
      <c r="Q474" s="4">
        <f t="shared" si="286"/>
        <v>11.741346153846154</v>
      </c>
      <c r="R474" s="4"/>
      <c r="S474" s="4">
        <f>S476/2080</f>
        <v>11.741346153846154</v>
      </c>
    </row>
    <row r="475" spans="1:19" hidden="1">
      <c r="B475" s="3" t="s">
        <v>12</v>
      </c>
      <c r="C475" s="4">
        <f t="shared" ref="C475:S475" si="287">C476/12</f>
        <v>1515.5833333333333</v>
      </c>
      <c r="D475" s="4"/>
      <c r="E475" s="4">
        <f t="shared" si="287"/>
        <v>1580.6666666666667</v>
      </c>
      <c r="F475" s="4"/>
      <c r="G475" s="4">
        <f t="shared" si="287"/>
        <v>1648.6666666666667</v>
      </c>
      <c r="H475" s="4"/>
      <c r="I475" s="4">
        <f t="shared" si="287"/>
        <v>1719.4166666666667</v>
      </c>
      <c r="J475" s="4"/>
      <c r="K475" s="4">
        <f t="shared" si="287"/>
        <v>1793.5833333333333</v>
      </c>
      <c r="L475" s="4"/>
      <c r="M475" s="4">
        <f t="shared" si="287"/>
        <v>1870.6666666666667</v>
      </c>
      <c r="N475" s="4"/>
      <c r="O475" s="4">
        <f t="shared" si="287"/>
        <v>1951.0833333333333</v>
      </c>
      <c r="P475" s="4"/>
      <c r="Q475" s="4">
        <f t="shared" si="287"/>
        <v>2035.1666666666667</v>
      </c>
      <c r="R475" s="4"/>
      <c r="S475" s="4">
        <f t="shared" si="287"/>
        <v>2035.1666666666667</v>
      </c>
    </row>
    <row r="476" spans="1:19" hidden="1">
      <c r="B476" s="3" t="s">
        <v>13</v>
      </c>
      <c r="C476" s="13">
        <f>ROUND(C410*1.03,0)</f>
        <v>18187</v>
      </c>
      <c r="D476" s="13"/>
      <c r="E476" s="13">
        <f t="shared" ref="E476:Q476" si="288">ROUND(E410*1.03,0)</f>
        <v>18968</v>
      </c>
      <c r="F476" s="13"/>
      <c r="G476" s="13">
        <f t="shared" si="288"/>
        <v>19784</v>
      </c>
      <c r="H476" s="13"/>
      <c r="I476" s="13">
        <f t="shared" si="288"/>
        <v>20633</v>
      </c>
      <c r="J476" s="13"/>
      <c r="K476" s="13">
        <f t="shared" si="288"/>
        <v>21523</v>
      </c>
      <c r="L476" s="13"/>
      <c r="M476" s="13">
        <f t="shared" si="288"/>
        <v>22448</v>
      </c>
      <c r="N476" s="13"/>
      <c r="O476" s="13">
        <f t="shared" si="288"/>
        <v>23413</v>
      </c>
      <c r="P476" s="13"/>
      <c r="Q476" s="13">
        <f t="shared" si="288"/>
        <v>24422</v>
      </c>
      <c r="R476" s="13"/>
      <c r="S476" s="13">
        <f>ROUND(S410*1.03,0)</f>
        <v>24422</v>
      </c>
    </row>
    <row r="477" spans="1:19" hidden="1"/>
    <row r="478" spans="1:19" hidden="1">
      <c r="A478" s="1" t="s">
        <v>16</v>
      </c>
      <c r="B478" s="3" t="s">
        <v>11</v>
      </c>
      <c r="C478" s="4">
        <f t="shared" ref="C478:Q478" si="289">C480/2080</f>
        <v>9.305769230769231</v>
      </c>
      <c r="D478" s="4"/>
      <c r="E478" s="4">
        <f t="shared" si="289"/>
        <v>9.705288461538462</v>
      </c>
      <c r="F478" s="4"/>
      <c r="G478" s="4">
        <f t="shared" si="289"/>
        <v>10.121634615384615</v>
      </c>
      <c r="H478" s="4"/>
      <c r="I478" s="4">
        <f t="shared" si="289"/>
        <v>10.557692307692308</v>
      </c>
      <c r="J478" s="4"/>
      <c r="K478" s="4">
        <f t="shared" si="289"/>
        <v>11.01201923076923</v>
      </c>
      <c r="L478" s="4"/>
      <c r="M478" s="4">
        <f t="shared" si="289"/>
        <v>11.486057692307693</v>
      </c>
      <c r="N478" s="4"/>
      <c r="O478" s="4">
        <f t="shared" si="289"/>
        <v>11.979807692307693</v>
      </c>
      <c r="P478" s="4"/>
      <c r="Q478" s="4">
        <f t="shared" si="289"/>
        <v>12.495192307692308</v>
      </c>
      <c r="R478" s="4"/>
      <c r="S478" s="4">
        <f>S480/2080</f>
        <v>12.495192307692308</v>
      </c>
    </row>
    <row r="479" spans="1:19" hidden="1">
      <c r="B479" s="3" t="s">
        <v>12</v>
      </c>
      <c r="C479" s="4">
        <f t="shared" ref="C479:S479" si="290">C480/12</f>
        <v>1613</v>
      </c>
      <c r="D479" s="4"/>
      <c r="E479" s="4">
        <f t="shared" si="290"/>
        <v>1682.25</v>
      </c>
      <c r="F479" s="4"/>
      <c r="G479" s="4">
        <f t="shared" si="290"/>
        <v>1754.4166666666667</v>
      </c>
      <c r="H479" s="4"/>
      <c r="I479" s="4">
        <f t="shared" si="290"/>
        <v>1830</v>
      </c>
      <c r="J479" s="4"/>
      <c r="K479" s="4">
        <f t="shared" si="290"/>
        <v>1908.75</v>
      </c>
      <c r="L479" s="4"/>
      <c r="M479" s="4">
        <f t="shared" si="290"/>
        <v>1990.9166666666667</v>
      </c>
      <c r="N479" s="4"/>
      <c r="O479" s="4">
        <f t="shared" si="290"/>
        <v>2076.5</v>
      </c>
      <c r="P479" s="4"/>
      <c r="Q479" s="4">
        <f t="shared" si="290"/>
        <v>2165.8333333333335</v>
      </c>
      <c r="R479" s="4"/>
      <c r="S479" s="4">
        <f t="shared" si="290"/>
        <v>2165.8333333333335</v>
      </c>
    </row>
    <row r="480" spans="1:19" hidden="1">
      <c r="B480" s="3" t="s">
        <v>13</v>
      </c>
      <c r="C480" s="13">
        <f>ROUND(C414*1.03,0)</f>
        <v>19356</v>
      </c>
      <c r="D480" s="13"/>
      <c r="E480" s="13">
        <f t="shared" ref="E480:Q480" si="291">ROUND(E414*1.03,0)</f>
        <v>20187</v>
      </c>
      <c r="F480" s="13"/>
      <c r="G480" s="13">
        <f t="shared" si="291"/>
        <v>21053</v>
      </c>
      <c r="H480" s="13"/>
      <c r="I480" s="13">
        <f t="shared" si="291"/>
        <v>21960</v>
      </c>
      <c r="J480" s="13"/>
      <c r="K480" s="13">
        <f t="shared" si="291"/>
        <v>22905</v>
      </c>
      <c r="L480" s="13"/>
      <c r="M480" s="13">
        <f t="shared" si="291"/>
        <v>23891</v>
      </c>
      <c r="N480" s="13"/>
      <c r="O480" s="13">
        <f t="shared" si="291"/>
        <v>24918</v>
      </c>
      <c r="P480" s="13"/>
      <c r="Q480" s="13">
        <f t="shared" si="291"/>
        <v>25990</v>
      </c>
      <c r="R480" s="13"/>
      <c r="S480" s="13">
        <f>ROUND(S414*1.03,0)</f>
        <v>25990</v>
      </c>
    </row>
    <row r="481" spans="1:19" hidden="1"/>
    <row r="482" spans="1:19" hidden="1">
      <c r="A482" s="1" t="s">
        <v>17</v>
      </c>
      <c r="B482" s="3" t="s">
        <v>11</v>
      </c>
      <c r="C482" s="4">
        <f t="shared" ref="C482:Q482" si="292">C484/2080</f>
        <v>9.9024038461538453</v>
      </c>
      <c r="D482" s="4"/>
      <c r="E482" s="4">
        <f t="shared" si="292"/>
        <v>10.328846153846154</v>
      </c>
      <c r="F482" s="4"/>
      <c r="G482" s="4">
        <f t="shared" si="292"/>
        <v>10.772115384615384</v>
      </c>
      <c r="H482" s="4"/>
      <c r="I482" s="4">
        <f t="shared" si="292"/>
        <v>11.229807692307693</v>
      </c>
      <c r="J482" s="4"/>
      <c r="K482" s="4">
        <f t="shared" si="292"/>
        <v>11.719230769230769</v>
      </c>
      <c r="L482" s="4"/>
      <c r="M482" s="4">
        <f t="shared" si="292"/>
        <v>12.222596153846155</v>
      </c>
      <c r="N482" s="4"/>
      <c r="O482" s="4">
        <f t="shared" si="292"/>
        <v>12.748076923076923</v>
      </c>
      <c r="P482" s="4"/>
      <c r="Q482" s="4">
        <f t="shared" si="292"/>
        <v>13.296634615384615</v>
      </c>
      <c r="R482" s="4"/>
      <c r="S482" s="4">
        <f>S484/2080</f>
        <v>13.296634615384615</v>
      </c>
    </row>
    <row r="483" spans="1:19" hidden="1">
      <c r="A483" s="1" t="s">
        <v>18</v>
      </c>
      <c r="B483" s="3" t="s">
        <v>12</v>
      </c>
      <c r="C483" s="4">
        <f t="shared" ref="C483:S483" si="293">C484/12</f>
        <v>1716.4166666666667</v>
      </c>
      <c r="D483" s="4"/>
      <c r="E483" s="4">
        <f t="shared" si="293"/>
        <v>1790.3333333333333</v>
      </c>
      <c r="F483" s="4"/>
      <c r="G483" s="4">
        <f t="shared" si="293"/>
        <v>1867.1666666666667</v>
      </c>
      <c r="H483" s="4"/>
      <c r="I483" s="4">
        <f t="shared" si="293"/>
        <v>1946.5</v>
      </c>
      <c r="J483" s="4"/>
      <c r="K483" s="4">
        <f t="shared" si="293"/>
        <v>2031.3333333333333</v>
      </c>
      <c r="L483" s="4"/>
      <c r="M483" s="4">
        <f t="shared" si="293"/>
        <v>2118.5833333333335</v>
      </c>
      <c r="N483" s="4"/>
      <c r="O483" s="4">
        <f t="shared" si="293"/>
        <v>2209.6666666666665</v>
      </c>
      <c r="P483" s="4"/>
      <c r="Q483" s="4">
        <f t="shared" si="293"/>
        <v>2304.75</v>
      </c>
      <c r="R483" s="4"/>
      <c r="S483" s="4">
        <f t="shared" si="293"/>
        <v>2304.75</v>
      </c>
    </row>
    <row r="484" spans="1:19" hidden="1">
      <c r="A484" s="1" t="s">
        <v>18</v>
      </c>
      <c r="B484" s="3" t="s">
        <v>13</v>
      </c>
      <c r="C484" s="13">
        <f>ROUND(C418*1.03,0)</f>
        <v>20597</v>
      </c>
      <c r="D484" s="13"/>
      <c r="E484" s="13">
        <f t="shared" ref="E484:Q484" si="294">ROUND(E418*1.03,0)</f>
        <v>21484</v>
      </c>
      <c r="F484" s="13"/>
      <c r="G484" s="13">
        <f t="shared" si="294"/>
        <v>22406</v>
      </c>
      <c r="H484" s="13"/>
      <c r="I484" s="13">
        <f t="shared" si="294"/>
        <v>23358</v>
      </c>
      <c r="J484" s="13"/>
      <c r="K484" s="13">
        <f t="shared" si="294"/>
        <v>24376</v>
      </c>
      <c r="L484" s="13"/>
      <c r="M484" s="13">
        <f t="shared" si="294"/>
        <v>25423</v>
      </c>
      <c r="N484" s="13"/>
      <c r="O484" s="13">
        <f t="shared" si="294"/>
        <v>26516</v>
      </c>
      <c r="P484" s="13"/>
      <c r="Q484" s="13">
        <f t="shared" si="294"/>
        <v>27657</v>
      </c>
      <c r="R484" s="13"/>
      <c r="S484" s="13">
        <f>ROUND(S418*1.03,0)</f>
        <v>27657</v>
      </c>
    </row>
    <row r="485" spans="1:19" hidden="1"/>
    <row r="486" spans="1:19" hidden="1">
      <c r="A486" s="1" t="s">
        <v>19</v>
      </c>
      <c r="B486" s="3" t="s">
        <v>11</v>
      </c>
      <c r="C486" s="4">
        <f t="shared" ref="C486:Q486" si="295">C488/2080</f>
        <v>10.537980769230769</v>
      </c>
      <c r="D486" s="4"/>
      <c r="E486" s="4">
        <f t="shared" si="295"/>
        <v>10.990384615384615</v>
      </c>
      <c r="F486" s="4"/>
      <c r="G486" s="4">
        <f t="shared" si="295"/>
        <v>11.4625</v>
      </c>
      <c r="H486" s="4"/>
      <c r="I486" s="4">
        <f t="shared" si="295"/>
        <v>11.956250000000001</v>
      </c>
      <c r="J486" s="4"/>
      <c r="K486" s="4">
        <f t="shared" si="295"/>
        <v>12.471634615384616</v>
      </c>
      <c r="L486" s="4"/>
      <c r="M486" s="4">
        <f t="shared" si="295"/>
        <v>13.007692307692308</v>
      </c>
      <c r="N486" s="4"/>
      <c r="O486" s="4">
        <f t="shared" si="295"/>
        <v>13.566346153846155</v>
      </c>
      <c r="P486" s="4"/>
      <c r="Q486" s="4">
        <f t="shared" si="295"/>
        <v>14.15</v>
      </c>
      <c r="R486" s="4"/>
      <c r="S486" s="4">
        <f>S488/2080</f>
        <v>14.15</v>
      </c>
    </row>
    <row r="487" spans="1:19" hidden="1">
      <c r="B487" s="3" t="s">
        <v>12</v>
      </c>
      <c r="C487" s="4">
        <f t="shared" ref="C487:S487" si="296">C488/12</f>
        <v>1826.5833333333333</v>
      </c>
      <c r="D487" s="4"/>
      <c r="E487" s="4">
        <f t="shared" si="296"/>
        <v>1905</v>
      </c>
      <c r="F487" s="4"/>
      <c r="G487" s="4">
        <f t="shared" si="296"/>
        <v>1986.8333333333333</v>
      </c>
      <c r="H487" s="4"/>
      <c r="I487" s="4">
        <f t="shared" si="296"/>
        <v>2072.4166666666665</v>
      </c>
      <c r="J487" s="4"/>
      <c r="K487" s="4">
        <f t="shared" si="296"/>
        <v>2161.75</v>
      </c>
      <c r="L487" s="4"/>
      <c r="M487" s="4">
        <f t="shared" si="296"/>
        <v>2254.6666666666665</v>
      </c>
      <c r="N487" s="4"/>
      <c r="O487" s="4">
        <f t="shared" si="296"/>
        <v>2351.5</v>
      </c>
      <c r="P487" s="4"/>
      <c r="Q487" s="4">
        <f t="shared" si="296"/>
        <v>2452.6666666666665</v>
      </c>
      <c r="R487" s="4"/>
      <c r="S487" s="4">
        <f t="shared" si="296"/>
        <v>2452.6666666666665</v>
      </c>
    </row>
    <row r="488" spans="1:19" hidden="1">
      <c r="B488" s="3" t="s">
        <v>13</v>
      </c>
      <c r="C488" s="13">
        <f>ROUND(C422*1.03,0)</f>
        <v>21919</v>
      </c>
      <c r="D488" s="13"/>
      <c r="E488" s="13">
        <f t="shared" ref="E488:Q488" si="297">ROUND(E422*1.03,0)</f>
        <v>22860</v>
      </c>
      <c r="F488" s="13"/>
      <c r="G488" s="13">
        <f t="shared" si="297"/>
        <v>23842</v>
      </c>
      <c r="H488" s="13"/>
      <c r="I488" s="13">
        <f t="shared" si="297"/>
        <v>24869</v>
      </c>
      <c r="J488" s="13"/>
      <c r="K488" s="13">
        <f t="shared" si="297"/>
        <v>25941</v>
      </c>
      <c r="L488" s="13"/>
      <c r="M488" s="13">
        <f t="shared" si="297"/>
        <v>27056</v>
      </c>
      <c r="N488" s="13"/>
      <c r="O488" s="13">
        <f t="shared" si="297"/>
        <v>28218</v>
      </c>
      <c r="P488" s="13"/>
      <c r="Q488" s="13">
        <f t="shared" si="297"/>
        <v>29432</v>
      </c>
      <c r="R488" s="13"/>
      <c r="S488" s="13">
        <f>ROUND(S422*1.03,0)</f>
        <v>29432</v>
      </c>
    </row>
    <row r="489" spans="1:19" hidden="1"/>
    <row r="490" spans="1:19" hidden="1">
      <c r="A490" s="1" t="s">
        <v>20</v>
      </c>
      <c r="B490" s="3" t="s">
        <v>11</v>
      </c>
      <c r="C490" s="4">
        <f t="shared" ref="C490:Q490" si="298">C492/2080</f>
        <v>11.213942307692308</v>
      </c>
      <c r="D490" s="4"/>
      <c r="E490" s="4">
        <f t="shared" si="298"/>
        <v>11.696634615384616</v>
      </c>
      <c r="F490" s="4"/>
      <c r="G490" s="4">
        <f t="shared" si="298"/>
        <v>12.198076923076924</v>
      </c>
      <c r="H490" s="4"/>
      <c r="I490" s="4">
        <f t="shared" si="298"/>
        <v>12.724038461538461</v>
      </c>
      <c r="J490" s="4"/>
      <c r="K490" s="4">
        <f t="shared" si="298"/>
        <v>13.273076923076923</v>
      </c>
      <c r="L490" s="4"/>
      <c r="M490" s="4">
        <f t="shared" si="298"/>
        <v>13.842307692307692</v>
      </c>
      <c r="N490" s="4"/>
      <c r="O490" s="4">
        <f t="shared" si="298"/>
        <v>14.437980769230769</v>
      </c>
      <c r="P490" s="4"/>
      <c r="Q490" s="4">
        <f t="shared" si="298"/>
        <v>15.059134615384615</v>
      </c>
      <c r="R490" s="4"/>
      <c r="S490" s="4">
        <f>S492/2080</f>
        <v>15.059134615384615</v>
      </c>
    </row>
    <row r="491" spans="1:19" hidden="1">
      <c r="B491" s="3" t="s">
        <v>12</v>
      </c>
      <c r="C491" s="4">
        <f t="shared" ref="C491:S491" si="299">C492/12</f>
        <v>1943.75</v>
      </c>
      <c r="D491" s="4"/>
      <c r="E491" s="4">
        <f t="shared" si="299"/>
        <v>2027.4166666666667</v>
      </c>
      <c r="F491" s="4"/>
      <c r="G491" s="4">
        <f t="shared" si="299"/>
        <v>2114.3333333333335</v>
      </c>
      <c r="H491" s="4"/>
      <c r="I491" s="4">
        <f t="shared" si="299"/>
        <v>2205.5</v>
      </c>
      <c r="J491" s="4"/>
      <c r="K491" s="4">
        <f t="shared" si="299"/>
        <v>2300.6666666666665</v>
      </c>
      <c r="L491" s="4"/>
      <c r="M491" s="4">
        <f t="shared" si="299"/>
        <v>2399.3333333333335</v>
      </c>
      <c r="N491" s="4"/>
      <c r="O491" s="4">
        <f t="shared" si="299"/>
        <v>2502.5833333333335</v>
      </c>
      <c r="P491" s="4"/>
      <c r="Q491" s="4">
        <f t="shared" si="299"/>
        <v>2610.25</v>
      </c>
      <c r="R491" s="4"/>
      <c r="S491" s="4">
        <f t="shared" si="299"/>
        <v>2610.25</v>
      </c>
    </row>
    <row r="492" spans="1:19" hidden="1">
      <c r="B492" s="3" t="s">
        <v>13</v>
      </c>
      <c r="C492" s="13">
        <f>ROUND(C426*1.03,0)</f>
        <v>23325</v>
      </c>
      <c r="D492" s="13"/>
      <c r="E492" s="13">
        <f t="shared" ref="E492:Q492" si="300">ROUND(E426*1.03,0)</f>
        <v>24329</v>
      </c>
      <c r="F492" s="13"/>
      <c r="G492" s="13">
        <f t="shared" si="300"/>
        <v>25372</v>
      </c>
      <c r="H492" s="13"/>
      <c r="I492" s="13">
        <f t="shared" si="300"/>
        <v>26466</v>
      </c>
      <c r="J492" s="13"/>
      <c r="K492" s="13">
        <f t="shared" si="300"/>
        <v>27608</v>
      </c>
      <c r="L492" s="13"/>
      <c r="M492" s="13">
        <f t="shared" si="300"/>
        <v>28792</v>
      </c>
      <c r="N492" s="13"/>
      <c r="O492" s="13">
        <f t="shared" si="300"/>
        <v>30031</v>
      </c>
      <c r="P492" s="13"/>
      <c r="Q492" s="13">
        <f t="shared" si="300"/>
        <v>31323</v>
      </c>
      <c r="R492" s="13"/>
      <c r="S492" s="13">
        <f>ROUND(S426*1.03,0)</f>
        <v>31323</v>
      </c>
    </row>
    <row r="493" spans="1:19" hidden="1"/>
    <row r="494" spans="1:19" hidden="1">
      <c r="A494" s="1" t="s">
        <v>21</v>
      </c>
      <c r="B494" s="3" t="s">
        <v>11</v>
      </c>
      <c r="C494" s="4">
        <f t="shared" ref="C494:Q494" si="301">C496/2080</f>
        <v>11.934615384615384</v>
      </c>
      <c r="D494" s="4"/>
      <c r="E494" s="4">
        <f t="shared" si="301"/>
        <v>12.446634615384616</v>
      </c>
      <c r="F494" s="4"/>
      <c r="G494" s="4">
        <f t="shared" si="301"/>
        <v>12.982692307692307</v>
      </c>
      <c r="H494" s="4"/>
      <c r="I494" s="4">
        <f t="shared" si="301"/>
        <v>13.540384615384616</v>
      </c>
      <c r="J494" s="4"/>
      <c r="K494" s="4">
        <f t="shared" si="301"/>
        <v>14.125</v>
      </c>
      <c r="L494" s="4"/>
      <c r="M494" s="4">
        <f t="shared" si="301"/>
        <v>14.731249999999999</v>
      </c>
      <c r="N494" s="4"/>
      <c r="O494" s="4">
        <f t="shared" si="301"/>
        <v>15.364423076923076</v>
      </c>
      <c r="P494" s="4"/>
      <c r="Q494" s="4">
        <f t="shared" si="301"/>
        <v>16.025480769230768</v>
      </c>
      <c r="R494" s="4"/>
      <c r="S494" s="4">
        <f>S496/2080</f>
        <v>16.025480769230768</v>
      </c>
    </row>
    <row r="495" spans="1:19" hidden="1">
      <c r="B495" s="3" t="s">
        <v>12</v>
      </c>
      <c r="C495" s="4">
        <f t="shared" ref="C495:S495" si="302">C496/12</f>
        <v>2068.6666666666665</v>
      </c>
      <c r="D495" s="4"/>
      <c r="E495" s="4">
        <f t="shared" si="302"/>
        <v>2157.4166666666665</v>
      </c>
      <c r="F495" s="4"/>
      <c r="G495" s="4">
        <f t="shared" si="302"/>
        <v>2250.3333333333335</v>
      </c>
      <c r="H495" s="4"/>
      <c r="I495" s="4">
        <f t="shared" si="302"/>
        <v>2347</v>
      </c>
      <c r="J495" s="4"/>
      <c r="K495" s="4">
        <f t="shared" si="302"/>
        <v>2448.3333333333335</v>
      </c>
      <c r="L495" s="4"/>
      <c r="M495" s="4">
        <f t="shared" si="302"/>
        <v>2553.4166666666665</v>
      </c>
      <c r="N495" s="4"/>
      <c r="O495" s="4">
        <f t="shared" si="302"/>
        <v>2663.1666666666665</v>
      </c>
      <c r="P495" s="4"/>
      <c r="Q495" s="4">
        <f t="shared" si="302"/>
        <v>2777.75</v>
      </c>
      <c r="R495" s="4"/>
      <c r="S495" s="4">
        <f t="shared" si="302"/>
        <v>2777.75</v>
      </c>
    </row>
    <row r="496" spans="1:19" hidden="1">
      <c r="B496" s="3" t="s">
        <v>13</v>
      </c>
      <c r="C496" s="13">
        <f>ROUND(C430*1.03,0)</f>
        <v>24824</v>
      </c>
      <c r="D496" s="13"/>
      <c r="E496" s="13">
        <f t="shared" ref="E496:Q496" si="303">ROUND(E430*1.03,0)</f>
        <v>25889</v>
      </c>
      <c r="F496" s="13"/>
      <c r="G496" s="13">
        <f t="shared" si="303"/>
        <v>27004</v>
      </c>
      <c r="H496" s="13"/>
      <c r="I496" s="13">
        <f t="shared" si="303"/>
        <v>28164</v>
      </c>
      <c r="J496" s="13"/>
      <c r="K496" s="13">
        <f t="shared" si="303"/>
        <v>29380</v>
      </c>
      <c r="L496" s="13"/>
      <c r="M496" s="13">
        <f t="shared" si="303"/>
        <v>30641</v>
      </c>
      <c r="N496" s="13"/>
      <c r="O496" s="13">
        <f t="shared" si="303"/>
        <v>31958</v>
      </c>
      <c r="P496" s="13"/>
      <c r="Q496" s="13">
        <f t="shared" si="303"/>
        <v>33333</v>
      </c>
      <c r="R496" s="13"/>
      <c r="S496" s="13">
        <f>ROUND(S430*1.03,0)</f>
        <v>33333</v>
      </c>
    </row>
    <row r="497" spans="1:19" hidden="1"/>
    <row r="498" spans="1:19" hidden="1">
      <c r="A498" s="1" t="s">
        <v>22</v>
      </c>
      <c r="B498" s="3" t="s">
        <v>11</v>
      </c>
      <c r="C498" s="4">
        <f t="shared" ref="C498:Q498" si="304">C500/2080</f>
        <v>12.7</v>
      </c>
      <c r="D498" s="4"/>
      <c r="E498" s="4">
        <f t="shared" si="304"/>
        <v>13.246634615384615</v>
      </c>
      <c r="F498" s="4"/>
      <c r="G498" s="4">
        <f t="shared" si="304"/>
        <v>13.815384615384616</v>
      </c>
      <c r="H498" s="4"/>
      <c r="I498" s="4">
        <f t="shared" si="304"/>
        <v>14.411057692307692</v>
      </c>
      <c r="J498" s="4"/>
      <c r="K498" s="4">
        <f t="shared" si="304"/>
        <v>15.03125</v>
      </c>
      <c r="L498" s="4"/>
      <c r="M498" s="4">
        <f t="shared" si="304"/>
        <v>15.677403846153846</v>
      </c>
      <c r="N498" s="4"/>
      <c r="O498" s="4">
        <f t="shared" si="304"/>
        <v>16.35096153846154</v>
      </c>
      <c r="P498" s="4"/>
      <c r="Q498" s="4">
        <f t="shared" si="304"/>
        <v>17.053846153846155</v>
      </c>
      <c r="R498" s="4"/>
      <c r="S498" s="4">
        <f>S500/2080</f>
        <v>17.053846153846155</v>
      </c>
    </row>
    <row r="499" spans="1:19" hidden="1">
      <c r="B499" s="3" t="s">
        <v>12</v>
      </c>
      <c r="C499" s="4">
        <f t="shared" ref="C499:S499" si="305">C500/12</f>
        <v>2201.3333333333335</v>
      </c>
      <c r="D499" s="4"/>
      <c r="E499" s="4">
        <f t="shared" si="305"/>
        <v>2296.0833333333335</v>
      </c>
      <c r="F499" s="4"/>
      <c r="G499" s="4">
        <f t="shared" si="305"/>
        <v>2394.6666666666665</v>
      </c>
      <c r="H499" s="4"/>
      <c r="I499" s="4">
        <f t="shared" si="305"/>
        <v>2497.9166666666665</v>
      </c>
      <c r="J499" s="4"/>
      <c r="K499" s="4">
        <f t="shared" si="305"/>
        <v>2605.4166666666665</v>
      </c>
      <c r="L499" s="4"/>
      <c r="M499" s="4">
        <f t="shared" si="305"/>
        <v>2717.4166666666665</v>
      </c>
      <c r="N499" s="4"/>
      <c r="O499" s="4">
        <f t="shared" si="305"/>
        <v>2834.1666666666665</v>
      </c>
      <c r="P499" s="4"/>
      <c r="Q499" s="4">
        <f t="shared" si="305"/>
        <v>2956</v>
      </c>
      <c r="R499" s="4"/>
      <c r="S499" s="4">
        <f t="shared" si="305"/>
        <v>2956</v>
      </c>
    </row>
    <row r="500" spans="1:19" hidden="1">
      <c r="B500" s="3" t="s">
        <v>13</v>
      </c>
      <c r="C500" s="13">
        <f>ROUND(C434*1.03,0)</f>
        <v>26416</v>
      </c>
      <c r="D500" s="13"/>
      <c r="E500" s="13">
        <f t="shared" ref="E500:Q500" si="306">ROUND(E434*1.03,0)</f>
        <v>27553</v>
      </c>
      <c r="F500" s="13"/>
      <c r="G500" s="13">
        <f t="shared" si="306"/>
        <v>28736</v>
      </c>
      <c r="H500" s="13"/>
      <c r="I500" s="13">
        <f t="shared" si="306"/>
        <v>29975</v>
      </c>
      <c r="J500" s="13"/>
      <c r="K500" s="13">
        <f t="shared" si="306"/>
        <v>31265</v>
      </c>
      <c r="L500" s="13"/>
      <c r="M500" s="13">
        <f t="shared" si="306"/>
        <v>32609</v>
      </c>
      <c r="N500" s="13"/>
      <c r="O500" s="13">
        <f t="shared" si="306"/>
        <v>34010</v>
      </c>
      <c r="P500" s="13"/>
      <c r="Q500" s="13">
        <f t="shared" si="306"/>
        <v>35472</v>
      </c>
      <c r="R500" s="13"/>
      <c r="S500" s="13">
        <f>ROUND(S434*1.03,0)</f>
        <v>35472</v>
      </c>
    </row>
    <row r="501" spans="1:19" hidden="1"/>
    <row r="502" spans="1:19" hidden="1">
      <c r="A502" s="1" t="s">
        <v>23</v>
      </c>
      <c r="B502" s="3" t="s">
        <v>11</v>
      </c>
      <c r="C502" s="4">
        <f t="shared" ref="C502:Q502" si="307">C504/2080</f>
        <v>13.516826923076923</v>
      </c>
      <c r="D502" s="4"/>
      <c r="E502" s="4">
        <f t="shared" si="307"/>
        <v>14.096634615384616</v>
      </c>
      <c r="F502" s="4"/>
      <c r="G502" s="4">
        <f t="shared" si="307"/>
        <v>14.703365384615385</v>
      </c>
      <c r="H502" s="4"/>
      <c r="I502" s="4">
        <f t="shared" si="307"/>
        <v>15.335096153846154</v>
      </c>
      <c r="J502" s="4"/>
      <c r="K502" s="4">
        <f t="shared" si="307"/>
        <v>15.995673076923078</v>
      </c>
      <c r="L502" s="4"/>
      <c r="M502" s="4">
        <f t="shared" si="307"/>
        <v>16.683653846153845</v>
      </c>
      <c r="N502" s="4"/>
      <c r="O502" s="4">
        <f t="shared" si="307"/>
        <v>17.400480769230768</v>
      </c>
      <c r="P502" s="4"/>
      <c r="Q502" s="4">
        <f t="shared" si="307"/>
        <v>18.149999999999999</v>
      </c>
      <c r="R502" s="4"/>
      <c r="S502" s="4">
        <f>S504/2080</f>
        <v>18.149999999999999</v>
      </c>
    </row>
    <row r="503" spans="1:19" hidden="1">
      <c r="B503" s="3" t="s">
        <v>12</v>
      </c>
      <c r="C503" s="4">
        <f t="shared" ref="C503:S503" si="308">C504/12</f>
        <v>2342.9166666666665</v>
      </c>
      <c r="D503" s="4"/>
      <c r="E503" s="4">
        <f t="shared" si="308"/>
        <v>2443.4166666666665</v>
      </c>
      <c r="F503" s="4"/>
      <c r="G503" s="4">
        <f t="shared" si="308"/>
        <v>2548.5833333333335</v>
      </c>
      <c r="H503" s="4"/>
      <c r="I503" s="4">
        <f t="shared" si="308"/>
        <v>2658.0833333333335</v>
      </c>
      <c r="J503" s="4"/>
      <c r="K503" s="4">
        <f t="shared" si="308"/>
        <v>2772.5833333333335</v>
      </c>
      <c r="L503" s="4"/>
      <c r="M503" s="4">
        <f t="shared" si="308"/>
        <v>2891.8333333333335</v>
      </c>
      <c r="N503" s="4"/>
      <c r="O503" s="4">
        <f t="shared" si="308"/>
        <v>3016.0833333333335</v>
      </c>
      <c r="P503" s="4"/>
      <c r="Q503" s="4">
        <f t="shared" si="308"/>
        <v>3146</v>
      </c>
      <c r="R503" s="4"/>
      <c r="S503" s="4">
        <f t="shared" si="308"/>
        <v>3146</v>
      </c>
    </row>
    <row r="504" spans="1:19" hidden="1">
      <c r="B504" s="3" t="s">
        <v>13</v>
      </c>
      <c r="C504" s="13">
        <f>ROUND(C438*1.03,0)</f>
        <v>28115</v>
      </c>
      <c r="D504" s="13"/>
      <c r="E504" s="13">
        <f t="shared" ref="E504:Q504" si="309">ROUND(E438*1.03,0)</f>
        <v>29321</v>
      </c>
      <c r="F504" s="13"/>
      <c r="G504" s="13">
        <f t="shared" si="309"/>
        <v>30583</v>
      </c>
      <c r="H504" s="13"/>
      <c r="I504" s="13">
        <f t="shared" si="309"/>
        <v>31897</v>
      </c>
      <c r="J504" s="13"/>
      <c r="K504" s="13">
        <f t="shared" si="309"/>
        <v>33271</v>
      </c>
      <c r="L504" s="13"/>
      <c r="M504" s="13">
        <f t="shared" si="309"/>
        <v>34702</v>
      </c>
      <c r="N504" s="13"/>
      <c r="O504" s="13">
        <f t="shared" si="309"/>
        <v>36193</v>
      </c>
      <c r="P504" s="13"/>
      <c r="Q504" s="13">
        <f t="shared" si="309"/>
        <v>37752</v>
      </c>
      <c r="R504" s="13"/>
      <c r="S504" s="13">
        <f>ROUND(S438*1.03,0)</f>
        <v>37752</v>
      </c>
    </row>
    <row r="505" spans="1:19" hidden="1"/>
    <row r="506" spans="1:19" hidden="1">
      <c r="A506" s="1" t="s">
        <v>24</v>
      </c>
      <c r="B506" s="3" t="s">
        <v>11</v>
      </c>
      <c r="C506" s="4">
        <f t="shared" ref="C506:Q506" si="310">C508/2080</f>
        <v>14.383173076923077</v>
      </c>
      <c r="D506" s="4"/>
      <c r="E506" s="4">
        <f t="shared" si="310"/>
        <v>15.001442307692308</v>
      </c>
      <c r="F506" s="4"/>
      <c r="G506" s="4">
        <f t="shared" si="310"/>
        <v>15.646153846153846</v>
      </c>
      <c r="H506" s="4"/>
      <c r="I506" s="4">
        <f t="shared" si="310"/>
        <v>16.31971153846154</v>
      </c>
      <c r="J506" s="4"/>
      <c r="K506" s="4">
        <f t="shared" si="310"/>
        <v>17.022596153846155</v>
      </c>
      <c r="L506" s="4"/>
      <c r="M506" s="4">
        <f t="shared" si="310"/>
        <v>17.755288461538463</v>
      </c>
      <c r="N506" s="4"/>
      <c r="O506" s="4">
        <f t="shared" si="310"/>
        <v>18.517788461538462</v>
      </c>
      <c r="P506" s="4"/>
      <c r="Q506" s="4">
        <f t="shared" si="310"/>
        <v>19.314423076923077</v>
      </c>
      <c r="R506" s="4"/>
      <c r="S506" s="4">
        <f>S508/2080</f>
        <v>19.314423076923077</v>
      </c>
    </row>
    <row r="507" spans="1:19" hidden="1">
      <c r="B507" s="3" t="s">
        <v>12</v>
      </c>
      <c r="C507" s="4">
        <f t="shared" ref="C507:S507" si="311">C508/12</f>
        <v>2493.0833333333335</v>
      </c>
      <c r="D507" s="4"/>
      <c r="E507" s="4">
        <f t="shared" si="311"/>
        <v>2600.25</v>
      </c>
      <c r="F507" s="4"/>
      <c r="G507" s="4">
        <f t="shared" si="311"/>
        <v>2712</v>
      </c>
      <c r="H507" s="4"/>
      <c r="I507" s="4">
        <f t="shared" si="311"/>
        <v>2828.75</v>
      </c>
      <c r="J507" s="4"/>
      <c r="K507" s="4">
        <f t="shared" si="311"/>
        <v>2950.5833333333335</v>
      </c>
      <c r="L507" s="4"/>
      <c r="M507" s="4">
        <f t="shared" si="311"/>
        <v>3077.5833333333335</v>
      </c>
      <c r="N507" s="4"/>
      <c r="O507" s="4">
        <f t="shared" si="311"/>
        <v>3209.75</v>
      </c>
      <c r="P507" s="4"/>
      <c r="Q507" s="4">
        <f t="shared" si="311"/>
        <v>3347.8333333333335</v>
      </c>
      <c r="R507" s="4"/>
      <c r="S507" s="4">
        <f t="shared" si="311"/>
        <v>3347.8333333333335</v>
      </c>
    </row>
    <row r="508" spans="1:19" hidden="1">
      <c r="B508" s="3" t="s">
        <v>13</v>
      </c>
      <c r="C508" s="13">
        <f>ROUND(C442*1.03,0)</f>
        <v>29917</v>
      </c>
      <c r="D508" s="13"/>
      <c r="E508" s="13">
        <f t="shared" ref="E508:Q508" si="312">ROUND(E442*1.03,0)</f>
        <v>31203</v>
      </c>
      <c r="F508" s="13"/>
      <c r="G508" s="13">
        <f t="shared" si="312"/>
        <v>32544</v>
      </c>
      <c r="H508" s="13"/>
      <c r="I508" s="13">
        <f t="shared" si="312"/>
        <v>33945</v>
      </c>
      <c r="J508" s="13"/>
      <c r="K508" s="13">
        <f t="shared" si="312"/>
        <v>35407</v>
      </c>
      <c r="L508" s="13"/>
      <c r="M508" s="13">
        <f t="shared" si="312"/>
        <v>36931</v>
      </c>
      <c r="N508" s="13"/>
      <c r="O508" s="13">
        <f t="shared" si="312"/>
        <v>38517</v>
      </c>
      <c r="P508" s="13"/>
      <c r="Q508" s="13">
        <f t="shared" si="312"/>
        <v>40174</v>
      </c>
      <c r="R508" s="13"/>
      <c r="S508" s="13">
        <f>ROUND(S442*1.03,0)</f>
        <v>40174</v>
      </c>
    </row>
    <row r="509" spans="1:19" hidden="1"/>
    <row r="510" spans="1:19" hidden="1">
      <c r="A510" s="1" t="s">
        <v>25</v>
      </c>
      <c r="B510" s="3" t="s">
        <v>11</v>
      </c>
      <c r="C510" s="4">
        <f t="shared" ref="C510:Q510" si="313">C512/2080</f>
        <v>15.30673076923077</v>
      </c>
      <c r="D510" s="4"/>
      <c r="E510" s="4">
        <f t="shared" si="313"/>
        <v>15.963942307692308</v>
      </c>
      <c r="F510" s="4"/>
      <c r="G510" s="4">
        <f t="shared" si="313"/>
        <v>16.650961538461537</v>
      </c>
      <c r="H510" s="4"/>
      <c r="I510" s="4">
        <f t="shared" si="313"/>
        <v>17.36778846153846</v>
      </c>
      <c r="J510" s="4"/>
      <c r="K510" s="4">
        <f t="shared" si="313"/>
        <v>18.116346153846155</v>
      </c>
      <c r="L510" s="4"/>
      <c r="M510" s="4">
        <f t="shared" si="313"/>
        <v>18.894711538461539</v>
      </c>
      <c r="N510" s="4"/>
      <c r="O510" s="4">
        <f t="shared" si="313"/>
        <v>19.70673076923077</v>
      </c>
      <c r="P510" s="4"/>
      <c r="Q510" s="4">
        <f t="shared" si="313"/>
        <v>20.55528846153846</v>
      </c>
      <c r="R510" s="4"/>
      <c r="S510" s="4">
        <f>S512/2080</f>
        <v>20.55528846153846</v>
      </c>
    </row>
    <row r="511" spans="1:19" hidden="1">
      <c r="B511" s="3" t="s">
        <v>12</v>
      </c>
      <c r="C511" s="4">
        <f t="shared" ref="C511:S511" si="314">C512/12</f>
        <v>2653.1666666666665</v>
      </c>
      <c r="D511" s="4"/>
      <c r="E511" s="4">
        <f t="shared" si="314"/>
        <v>2767.0833333333335</v>
      </c>
      <c r="F511" s="4"/>
      <c r="G511" s="4">
        <f t="shared" si="314"/>
        <v>2886.1666666666665</v>
      </c>
      <c r="H511" s="4"/>
      <c r="I511" s="4">
        <f t="shared" si="314"/>
        <v>3010.4166666666665</v>
      </c>
      <c r="J511" s="4"/>
      <c r="K511" s="4">
        <f t="shared" si="314"/>
        <v>3140.1666666666665</v>
      </c>
      <c r="L511" s="4"/>
      <c r="M511" s="4">
        <f t="shared" si="314"/>
        <v>3275.0833333333335</v>
      </c>
      <c r="N511" s="4"/>
      <c r="O511" s="4">
        <f t="shared" si="314"/>
        <v>3415.8333333333335</v>
      </c>
      <c r="P511" s="4"/>
      <c r="Q511" s="4">
        <f t="shared" si="314"/>
        <v>3562.9166666666665</v>
      </c>
      <c r="R511" s="4"/>
      <c r="S511" s="4">
        <f t="shared" si="314"/>
        <v>3562.9166666666665</v>
      </c>
    </row>
    <row r="512" spans="1:19" hidden="1">
      <c r="B512" s="3" t="s">
        <v>13</v>
      </c>
      <c r="C512" s="13">
        <f>ROUND(C446*1.03,0)</f>
        <v>31838</v>
      </c>
      <c r="D512" s="13"/>
      <c r="E512" s="13">
        <f t="shared" ref="E512:Q512" si="315">ROUND(E446*1.03,0)</f>
        <v>33205</v>
      </c>
      <c r="F512" s="13"/>
      <c r="G512" s="13">
        <f t="shared" si="315"/>
        <v>34634</v>
      </c>
      <c r="H512" s="13"/>
      <c r="I512" s="13">
        <f t="shared" si="315"/>
        <v>36125</v>
      </c>
      <c r="J512" s="13"/>
      <c r="K512" s="13">
        <f t="shared" si="315"/>
        <v>37682</v>
      </c>
      <c r="L512" s="13"/>
      <c r="M512" s="13">
        <f t="shared" si="315"/>
        <v>39301</v>
      </c>
      <c r="N512" s="13"/>
      <c r="O512" s="13">
        <f t="shared" si="315"/>
        <v>40990</v>
      </c>
      <c r="P512" s="13"/>
      <c r="Q512" s="13">
        <f t="shared" si="315"/>
        <v>42755</v>
      </c>
      <c r="R512" s="13"/>
      <c r="S512" s="13">
        <f>ROUND(S446*1.03,0)</f>
        <v>42755</v>
      </c>
    </row>
    <row r="513" spans="1:19" hidden="1"/>
    <row r="514" spans="1:19" hidden="1">
      <c r="A514" s="1" t="s">
        <v>26</v>
      </c>
      <c r="B514" s="3" t="s">
        <v>11</v>
      </c>
      <c r="C514" s="4">
        <f t="shared" ref="C514:Q514" si="316">C516/2080</f>
        <v>16.289423076923075</v>
      </c>
      <c r="D514" s="4"/>
      <c r="E514" s="4">
        <f t="shared" si="316"/>
        <v>16.988461538461539</v>
      </c>
      <c r="F514" s="4"/>
      <c r="G514" s="4">
        <f t="shared" si="316"/>
        <v>17.719230769230769</v>
      </c>
      <c r="H514" s="4"/>
      <c r="I514" s="4">
        <f t="shared" si="316"/>
        <v>18.482692307692307</v>
      </c>
      <c r="J514" s="4"/>
      <c r="K514" s="4">
        <f t="shared" si="316"/>
        <v>19.278846153846153</v>
      </c>
      <c r="L514" s="4"/>
      <c r="M514" s="4">
        <f t="shared" si="316"/>
        <v>20.108173076923077</v>
      </c>
      <c r="N514" s="4"/>
      <c r="O514" s="4">
        <f t="shared" si="316"/>
        <v>20.972115384615385</v>
      </c>
      <c r="P514" s="4"/>
      <c r="Q514" s="4">
        <f t="shared" si="316"/>
        <v>21.875</v>
      </c>
      <c r="R514" s="4"/>
      <c r="S514" s="4">
        <f>S516/2080</f>
        <v>21.875</v>
      </c>
    </row>
    <row r="515" spans="1:19" hidden="1">
      <c r="B515" s="3" t="s">
        <v>12</v>
      </c>
      <c r="C515" s="4">
        <f t="shared" ref="C515:S515" si="317">C516/12</f>
        <v>2823.5</v>
      </c>
      <c r="D515" s="4"/>
      <c r="E515" s="4">
        <f t="shared" si="317"/>
        <v>2944.6666666666665</v>
      </c>
      <c r="F515" s="4"/>
      <c r="G515" s="4">
        <f t="shared" si="317"/>
        <v>3071.3333333333335</v>
      </c>
      <c r="H515" s="4"/>
      <c r="I515" s="4">
        <f t="shared" si="317"/>
        <v>3203.6666666666665</v>
      </c>
      <c r="J515" s="4"/>
      <c r="K515" s="4">
        <f t="shared" si="317"/>
        <v>3341.6666666666665</v>
      </c>
      <c r="L515" s="4"/>
      <c r="M515" s="4">
        <f t="shared" si="317"/>
        <v>3485.4166666666665</v>
      </c>
      <c r="N515" s="4"/>
      <c r="O515" s="4">
        <f t="shared" si="317"/>
        <v>3635.1666666666665</v>
      </c>
      <c r="P515" s="4"/>
      <c r="Q515" s="4">
        <f t="shared" si="317"/>
        <v>3791.6666666666665</v>
      </c>
      <c r="R515" s="4"/>
      <c r="S515" s="4">
        <f t="shared" si="317"/>
        <v>3791.6666666666665</v>
      </c>
    </row>
    <row r="516" spans="1:19" hidden="1">
      <c r="B516" s="3" t="s">
        <v>13</v>
      </c>
      <c r="C516" s="13">
        <f>ROUND(C450*1.03,0)</f>
        <v>33882</v>
      </c>
      <c r="D516" s="13"/>
      <c r="E516" s="13">
        <f t="shared" ref="E516:Q516" si="318">ROUND(E450*1.03,0)</f>
        <v>35336</v>
      </c>
      <c r="F516" s="13"/>
      <c r="G516" s="13">
        <f t="shared" si="318"/>
        <v>36856</v>
      </c>
      <c r="H516" s="13"/>
      <c r="I516" s="13">
        <f t="shared" si="318"/>
        <v>38444</v>
      </c>
      <c r="J516" s="13"/>
      <c r="K516" s="13">
        <f t="shared" si="318"/>
        <v>40100</v>
      </c>
      <c r="L516" s="13"/>
      <c r="M516" s="13">
        <f t="shared" si="318"/>
        <v>41825</v>
      </c>
      <c r="N516" s="13"/>
      <c r="O516" s="13">
        <f t="shared" si="318"/>
        <v>43622</v>
      </c>
      <c r="P516" s="13"/>
      <c r="Q516" s="13">
        <f t="shared" si="318"/>
        <v>45500</v>
      </c>
      <c r="R516" s="13"/>
      <c r="S516" s="13">
        <f>ROUND(S450*1.03,0)</f>
        <v>45500</v>
      </c>
    </row>
    <row r="517" spans="1:19" hidden="1"/>
    <row r="518" spans="1:19" hidden="1">
      <c r="A518" s="1" t="s">
        <v>27</v>
      </c>
      <c r="B518" s="3" t="s">
        <v>11</v>
      </c>
      <c r="C518" s="4">
        <f t="shared" ref="C518:Q518" si="319">C520/2080</f>
        <v>17.335096153846155</v>
      </c>
      <c r="D518" s="4"/>
      <c r="E518" s="4">
        <f t="shared" si="319"/>
        <v>18.079326923076923</v>
      </c>
      <c r="F518" s="4"/>
      <c r="G518" s="4">
        <f t="shared" si="319"/>
        <v>18.857692307692307</v>
      </c>
      <c r="H518" s="4"/>
      <c r="I518" s="4">
        <f t="shared" si="319"/>
        <v>19.669711538461538</v>
      </c>
      <c r="J518" s="4"/>
      <c r="K518" s="4">
        <f t="shared" si="319"/>
        <v>20.516826923076923</v>
      </c>
      <c r="L518" s="4"/>
      <c r="M518" s="4">
        <f t="shared" si="319"/>
        <v>21.398076923076925</v>
      </c>
      <c r="N518" s="4"/>
      <c r="O518" s="4">
        <f t="shared" si="319"/>
        <v>22.317788461538463</v>
      </c>
      <c r="P518" s="4"/>
      <c r="Q518" s="4">
        <f t="shared" si="319"/>
        <v>23.279326923076923</v>
      </c>
      <c r="R518" s="4"/>
      <c r="S518" s="4">
        <f>S520/2080</f>
        <v>23.279326923076923</v>
      </c>
    </row>
    <row r="519" spans="1:19" hidden="1">
      <c r="B519" s="3" t="s">
        <v>12</v>
      </c>
      <c r="C519" s="4">
        <f t="shared" ref="C519:S519" si="320">C520/12</f>
        <v>3004.75</v>
      </c>
      <c r="D519" s="4"/>
      <c r="E519" s="4">
        <f t="shared" si="320"/>
        <v>3133.75</v>
      </c>
      <c r="F519" s="4"/>
      <c r="G519" s="4">
        <f t="shared" si="320"/>
        <v>3268.6666666666665</v>
      </c>
      <c r="H519" s="4"/>
      <c r="I519" s="4">
        <f t="shared" si="320"/>
        <v>3409.4166666666665</v>
      </c>
      <c r="J519" s="4"/>
      <c r="K519" s="4">
        <f t="shared" si="320"/>
        <v>3556.25</v>
      </c>
      <c r="L519" s="4"/>
      <c r="M519" s="4">
        <f t="shared" si="320"/>
        <v>3709</v>
      </c>
      <c r="N519" s="4"/>
      <c r="O519" s="4">
        <f t="shared" si="320"/>
        <v>3868.4166666666665</v>
      </c>
      <c r="P519" s="4"/>
      <c r="Q519" s="4">
        <f t="shared" si="320"/>
        <v>4035.0833333333335</v>
      </c>
      <c r="R519" s="4"/>
      <c r="S519" s="4">
        <f t="shared" si="320"/>
        <v>4035.0833333333335</v>
      </c>
    </row>
    <row r="520" spans="1:19" hidden="1">
      <c r="B520" s="3" t="s">
        <v>13</v>
      </c>
      <c r="C520" s="13">
        <f>ROUND(C454*1.03,0)</f>
        <v>36057</v>
      </c>
      <c r="D520" s="13"/>
      <c r="E520" s="13">
        <f t="shared" ref="E520:Q520" si="321">ROUND(E454*1.03,0)</f>
        <v>37605</v>
      </c>
      <c r="F520" s="13"/>
      <c r="G520" s="13">
        <f t="shared" si="321"/>
        <v>39224</v>
      </c>
      <c r="H520" s="13"/>
      <c r="I520" s="13">
        <f t="shared" si="321"/>
        <v>40913</v>
      </c>
      <c r="J520" s="13"/>
      <c r="K520" s="13">
        <f t="shared" si="321"/>
        <v>42675</v>
      </c>
      <c r="L520" s="13"/>
      <c r="M520" s="13">
        <f t="shared" si="321"/>
        <v>44508</v>
      </c>
      <c r="N520" s="13"/>
      <c r="O520" s="13">
        <f t="shared" si="321"/>
        <v>46421</v>
      </c>
      <c r="P520" s="13"/>
      <c r="Q520" s="13">
        <f t="shared" si="321"/>
        <v>48421</v>
      </c>
      <c r="R520" s="13"/>
      <c r="S520" s="13">
        <f>ROUND(S454*1.03,0)</f>
        <v>48421</v>
      </c>
    </row>
    <row r="521" spans="1:19" hidden="1">
      <c r="A521" s="2" t="s">
        <v>41</v>
      </c>
    </row>
    <row r="522" spans="1:19" hidden="1"/>
    <row r="523" spans="1:19" hidden="1"/>
    <row r="524" spans="1:19" ht="12.75" hidden="1">
      <c r="G524" s="7" t="s">
        <v>42</v>
      </c>
      <c r="H524" s="7"/>
      <c r="I524" s="7"/>
      <c r="J524" s="7"/>
      <c r="K524" s="7"/>
      <c r="L524" s="7"/>
    </row>
    <row r="525" spans="1:19" ht="12.75" hidden="1">
      <c r="E525" s="11"/>
      <c r="F525" s="11"/>
      <c r="G525" s="12"/>
      <c r="H525" s="12"/>
      <c r="I525" s="12"/>
      <c r="J525" s="12"/>
      <c r="K525" s="12"/>
      <c r="L525" s="12"/>
      <c r="M525" s="12"/>
      <c r="N525" s="12"/>
      <c r="O525" s="12"/>
      <c r="P525" s="12"/>
    </row>
    <row r="526" spans="1:19" ht="12.75" hidden="1">
      <c r="A526" s="6" t="s">
        <v>47</v>
      </c>
      <c r="B526" s="36"/>
      <c r="C526" s="7"/>
      <c r="D526" s="7"/>
      <c r="E526" s="7"/>
      <c r="F526" s="7"/>
      <c r="G526" s="7"/>
      <c r="H526" s="7"/>
    </row>
    <row r="527" spans="1:19" hidden="1">
      <c r="A527" s="9" t="s">
        <v>48</v>
      </c>
      <c r="B527" s="27"/>
      <c r="C527" s="10"/>
      <c r="D527" s="10"/>
      <c r="E527" s="10"/>
      <c r="F527" s="10"/>
      <c r="G527" s="10"/>
      <c r="H527" s="10"/>
    </row>
    <row r="528" spans="1:19" hidden="1">
      <c r="A528" s="10" t="s">
        <v>50</v>
      </c>
      <c r="B528" s="27"/>
      <c r="C528" s="10"/>
      <c r="D528" s="10"/>
      <c r="E528" s="10"/>
      <c r="F528" s="10"/>
    </row>
    <row r="529" spans="1:19" hidden="1"/>
    <row r="530" spans="1:19" hidden="1">
      <c r="C530" s="3" t="s">
        <v>2</v>
      </c>
      <c r="D530" s="3"/>
      <c r="E530" s="3" t="s">
        <v>3</v>
      </c>
      <c r="F530" s="3"/>
      <c r="G530" s="3" t="s">
        <v>4</v>
      </c>
      <c r="H530" s="3"/>
      <c r="I530" s="3" t="s">
        <v>5</v>
      </c>
      <c r="J530" s="3"/>
      <c r="K530" s="3" t="s">
        <v>6</v>
      </c>
      <c r="L530" s="3"/>
      <c r="M530" s="3" t="s">
        <v>7</v>
      </c>
      <c r="N530" s="3"/>
      <c r="O530" s="3" t="s">
        <v>8</v>
      </c>
      <c r="P530" s="3"/>
      <c r="Q530" s="3" t="s">
        <v>9</v>
      </c>
      <c r="R530" s="3"/>
      <c r="S530" s="3" t="s">
        <v>9</v>
      </c>
    </row>
    <row r="531" spans="1:19" hidden="1"/>
    <row r="532" spans="1:19" hidden="1">
      <c r="A532" s="1" t="s">
        <v>10</v>
      </c>
      <c r="B532" s="3" t="s">
        <v>11</v>
      </c>
      <c r="C532" s="4">
        <f t="shared" ref="C532:Q532" si="322">C534/2080</f>
        <v>7.8293269230769234</v>
      </c>
      <c r="D532" s="4"/>
      <c r="E532" s="4">
        <f t="shared" si="322"/>
        <v>8.165865384615385</v>
      </c>
      <c r="F532" s="4"/>
      <c r="G532" s="4">
        <f t="shared" si="322"/>
        <v>8.5168269230769234</v>
      </c>
      <c r="H532" s="4"/>
      <c r="I532" s="4">
        <f t="shared" si="322"/>
        <v>8.883173076923077</v>
      </c>
      <c r="J532" s="4"/>
      <c r="K532" s="4">
        <f t="shared" si="322"/>
        <v>9.264903846153846</v>
      </c>
      <c r="L532" s="4"/>
      <c r="M532" s="4">
        <f t="shared" si="322"/>
        <v>9.6620192307692303</v>
      </c>
      <c r="N532" s="4"/>
      <c r="O532" s="4">
        <f t="shared" si="322"/>
        <v>10.078365384615385</v>
      </c>
      <c r="P532" s="4"/>
      <c r="Q532" s="4">
        <f t="shared" si="322"/>
        <v>10.51201923076923</v>
      </c>
      <c r="R532" s="4"/>
      <c r="S532" s="4">
        <f>S534/2080</f>
        <v>10.51201923076923</v>
      </c>
    </row>
    <row r="533" spans="1:19" hidden="1">
      <c r="B533" s="3" t="s">
        <v>51</v>
      </c>
      <c r="C533" s="4">
        <f>C534/24</f>
        <v>678.54166666666663</v>
      </c>
      <c r="D533" s="4"/>
      <c r="E533" s="4">
        <f t="shared" ref="E533:S533" si="323">E534/24</f>
        <v>707.70833333333337</v>
      </c>
      <c r="F533" s="4"/>
      <c r="G533" s="4">
        <f t="shared" si="323"/>
        <v>738.125</v>
      </c>
      <c r="H533" s="4"/>
      <c r="I533" s="4">
        <f t="shared" si="323"/>
        <v>769.875</v>
      </c>
      <c r="J533" s="4"/>
      <c r="K533" s="4">
        <f t="shared" si="323"/>
        <v>802.95833333333337</v>
      </c>
      <c r="L533" s="4"/>
      <c r="M533" s="4">
        <f t="shared" si="323"/>
        <v>837.375</v>
      </c>
      <c r="N533" s="4"/>
      <c r="O533" s="4">
        <f t="shared" si="323"/>
        <v>873.45833333333337</v>
      </c>
      <c r="P533" s="4"/>
      <c r="Q533" s="4">
        <f t="shared" si="323"/>
        <v>911.04166666666663</v>
      </c>
      <c r="R533" s="4"/>
      <c r="S533" s="4">
        <f t="shared" si="323"/>
        <v>911.04166666666663</v>
      </c>
    </row>
    <row r="534" spans="1:19" hidden="1">
      <c r="B534" s="3" t="s">
        <v>13</v>
      </c>
      <c r="C534" s="13">
        <f>ROUND(C468*1.014,0)</f>
        <v>16285</v>
      </c>
      <c r="D534" s="13"/>
      <c r="E534" s="13">
        <f t="shared" ref="E534:Q534" si="324">ROUND(E468*1.014,0)</f>
        <v>16985</v>
      </c>
      <c r="F534" s="13"/>
      <c r="G534" s="13">
        <f t="shared" si="324"/>
        <v>17715</v>
      </c>
      <c r="H534" s="13"/>
      <c r="I534" s="13">
        <f t="shared" si="324"/>
        <v>18477</v>
      </c>
      <c r="J534" s="13"/>
      <c r="K534" s="13">
        <f t="shared" si="324"/>
        <v>19271</v>
      </c>
      <c r="L534" s="13"/>
      <c r="M534" s="13">
        <f t="shared" si="324"/>
        <v>20097</v>
      </c>
      <c r="N534" s="13"/>
      <c r="O534" s="13">
        <f t="shared" si="324"/>
        <v>20963</v>
      </c>
      <c r="P534" s="13"/>
      <c r="Q534" s="13">
        <f t="shared" si="324"/>
        <v>21865</v>
      </c>
      <c r="R534" s="13"/>
      <c r="S534" s="13">
        <f>ROUND(S468*1.014,0)</f>
        <v>21865</v>
      </c>
    </row>
    <row r="535" spans="1:19" hidden="1"/>
    <row r="536" spans="1:19" hidden="1">
      <c r="A536" s="1" t="s">
        <v>14</v>
      </c>
      <c r="B536" s="3" t="s">
        <v>11</v>
      </c>
      <c r="C536" s="4">
        <f t="shared" ref="C536:Q536" si="325">C538/2080</f>
        <v>8.3307692307692314</v>
      </c>
      <c r="D536" s="4"/>
      <c r="E536" s="4">
        <f t="shared" si="325"/>
        <v>8.6894230769230774</v>
      </c>
      <c r="F536" s="4"/>
      <c r="G536" s="4">
        <f t="shared" si="325"/>
        <v>9.0625</v>
      </c>
      <c r="H536" s="4"/>
      <c r="I536" s="4">
        <f t="shared" si="325"/>
        <v>9.452403846153846</v>
      </c>
      <c r="J536" s="4"/>
      <c r="K536" s="4">
        <f t="shared" si="325"/>
        <v>9.860096153846154</v>
      </c>
      <c r="L536" s="4"/>
      <c r="M536" s="4">
        <f t="shared" si="325"/>
        <v>10.283653846153847</v>
      </c>
      <c r="N536" s="4"/>
      <c r="O536" s="4">
        <f t="shared" si="325"/>
        <v>10.725480769230769</v>
      </c>
      <c r="P536" s="4"/>
      <c r="Q536" s="4">
        <f t="shared" si="325"/>
        <v>11.1875</v>
      </c>
      <c r="R536" s="4"/>
      <c r="S536" s="4">
        <f>S538/2080</f>
        <v>11.1875</v>
      </c>
    </row>
    <row r="537" spans="1:19" hidden="1">
      <c r="B537" s="3" t="s">
        <v>51</v>
      </c>
      <c r="C537" s="4">
        <f>C538/24</f>
        <v>722</v>
      </c>
      <c r="D537" s="4"/>
      <c r="E537" s="4">
        <f t="shared" ref="E537:S537" si="326">E538/24</f>
        <v>753.08333333333337</v>
      </c>
      <c r="F537" s="4"/>
      <c r="G537" s="4">
        <f t="shared" si="326"/>
        <v>785.41666666666663</v>
      </c>
      <c r="H537" s="4"/>
      <c r="I537" s="4">
        <f t="shared" si="326"/>
        <v>819.20833333333337</v>
      </c>
      <c r="J537" s="4"/>
      <c r="K537" s="4">
        <f t="shared" si="326"/>
        <v>854.54166666666663</v>
      </c>
      <c r="L537" s="4"/>
      <c r="M537" s="4">
        <f t="shared" si="326"/>
        <v>891.25</v>
      </c>
      <c r="N537" s="4"/>
      <c r="O537" s="4">
        <f t="shared" si="326"/>
        <v>929.54166666666663</v>
      </c>
      <c r="P537" s="4"/>
      <c r="Q537" s="4">
        <f t="shared" si="326"/>
        <v>969.58333333333337</v>
      </c>
      <c r="R537" s="4"/>
      <c r="S537" s="4">
        <f t="shared" si="326"/>
        <v>969.58333333333337</v>
      </c>
    </row>
    <row r="538" spans="1:19" hidden="1">
      <c r="B538" s="3" t="s">
        <v>13</v>
      </c>
      <c r="C538" s="13">
        <f>ROUND(C472*1.014,0)</f>
        <v>17328</v>
      </c>
      <c r="D538" s="13"/>
      <c r="E538" s="13">
        <f t="shared" ref="E538:Q538" si="327">ROUND(E472*1.014,0)</f>
        <v>18074</v>
      </c>
      <c r="F538" s="13"/>
      <c r="G538" s="13">
        <f t="shared" si="327"/>
        <v>18850</v>
      </c>
      <c r="H538" s="13"/>
      <c r="I538" s="13">
        <f t="shared" si="327"/>
        <v>19661</v>
      </c>
      <c r="J538" s="13"/>
      <c r="K538" s="13">
        <f t="shared" si="327"/>
        <v>20509</v>
      </c>
      <c r="L538" s="13"/>
      <c r="M538" s="13">
        <f t="shared" si="327"/>
        <v>21390</v>
      </c>
      <c r="N538" s="13"/>
      <c r="O538" s="13">
        <f t="shared" si="327"/>
        <v>22309</v>
      </c>
      <c r="P538" s="13"/>
      <c r="Q538" s="13">
        <f t="shared" si="327"/>
        <v>23270</v>
      </c>
      <c r="R538" s="13"/>
      <c r="S538" s="13">
        <f>ROUND(S472*1.014,0)</f>
        <v>23270</v>
      </c>
    </row>
    <row r="539" spans="1:19" hidden="1"/>
    <row r="540" spans="1:19" hidden="1">
      <c r="A540" s="1" t="s">
        <v>15</v>
      </c>
      <c r="B540" s="3" t="s">
        <v>11</v>
      </c>
      <c r="C540" s="4">
        <f t="shared" ref="C540:Q540" si="328">C542/2080</f>
        <v>8.8663461538461537</v>
      </c>
      <c r="D540" s="4"/>
      <c r="E540" s="4">
        <f t="shared" si="328"/>
        <v>9.247115384615384</v>
      </c>
      <c r="F540" s="4"/>
      <c r="G540" s="4">
        <f t="shared" si="328"/>
        <v>9.6447115384615376</v>
      </c>
      <c r="H540" s="4"/>
      <c r="I540" s="4">
        <f t="shared" si="328"/>
        <v>10.058653846153845</v>
      </c>
      <c r="J540" s="4"/>
      <c r="K540" s="4">
        <f t="shared" si="328"/>
        <v>10.492307692307692</v>
      </c>
      <c r="L540" s="4"/>
      <c r="M540" s="4">
        <f t="shared" si="328"/>
        <v>10.94326923076923</v>
      </c>
      <c r="N540" s="4"/>
      <c r="O540" s="4">
        <f t="shared" si="328"/>
        <v>11.413942307692308</v>
      </c>
      <c r="P540" s="4"/>
      <c r="Q540" s="4">
        <f t="shared" si="328"/>
        <v>11.905769230769231</v>
      </c>
      <c r="R540" s="4"/>
      <c r="S540" s="4">
        <f>S542/2080</f>
        <v>11.905769230769231</v>
      </c>
    </row>
    <row r="541" spans="1:19" hidden="1">
      <c r="B541" s="3" t="s">
        <v>51</v>
      </c>
      <c r="C541" s="4">
        <f>C542/24</f>
        <v>768.41666666666663</v>
      </c>
      <c r="D541" s="4"/>
      <c r="E541" s="4">
        <f t="shared" ref="E541:S541" si="329">E542/24</f>
        <v>801.41666666666663</v>
      </c>
      <c r="F541" s="4"/>
      <c r="G541" s="4">
        <f t="shared" si="329"/>
        <v>835.875</v>
      </c>
      <c r="H541" s="4"/>
      <c r="I541" s="4">
        <f t="shared" si="329"/>
        <v>871.75</v>
      </c>
      <c r="J541" s="4"/>
      <c r="K541" s="4">
        <f t="shared" si="329"/>
        <v>909.33333333333337</v>
      </c>
      <c r="L541" s="4"/>
      <c r="M541" s="4">
        <f t="shared" si="329"/>
        <v>948.41666666666663</v>
      </c>
      <c r="N541" s="4"/>
      <c r="O541" s="4">
        <f t="shared" si="329"/>
        <v>989.20833333333337</v>
      </c>
      <c r="P541" s="4"/>
      <c r="Q541" s="4">
        <f t="shared" si="329"/>
        <v>1031.8333333333333</v>
      </c>
      <c r="R541" s="4"/>
      <c r="S541" s="4">
        <f t="shared" si="329"/>
        <v>1031.8333333333333</v>
      </c>
    </row>
    <row r="542" spans="1:19" hidden="1">
      <c r="B542" s="3" t="s">
        <v>13</v>
      </c>
      <c r="C542" s="13">
        <f>ROUND(C476*1.014,0)</f>
        <v>18442</v>
      </c>
      <c r="D542" s="13"/>
      <c r="E542" s="13">
        <f t="shared" ref="E542:Q542" si="330">ROUND(E476*1.014,0)</f>
        <v>19234</v>
      </c>
      <c r="F542" s="13"/>
      <c r="G542" s="13">
        <f t="shared" si="330"/>
        <v>20061</v>
      </c>
      <c r="H542" s="13"/>
      <c r="I542" s="13">
        <f t="shared" si="330"/>
        <v>20922</v>
      </c>
      <c r="J542" s="13"/>
      <c r="K542" s="13">
        <f t="shared" si="330"/>
        <v>21824</v>
      </c>
      <c r="L542" s="13"/>
      <c r="M542" s="13">
        <f t="shared" si="330"/>
        <v>22762</v>
      </c>
      <c r="N542" s="13"/>
      <c r="O542" s="13">
        <f t="shared" si="330"/>
        <v>23741</v>
      </c>
      <c r="P542" s="13"/>
      <c r="Q542" s="13">
        <f t="shared" si="330"/>
        <v>24764</v>
      </c>
      <c r="R542" s="13"/>
      <c r="S542" s="13">
        <f>ROUND(S476*1.014,0)</f>
        <v>24764</v>
      </c>
    </row>
    <row r="543" spans="1:19" hidden="1"/>
    <row r="544" spans="1:19" hidden="1">
      <c r="A544" s="1" t="s">
        <v>16</v>
      </c>
      <c r="B544" s="3" t="s">
        <v>11</v>
      </c>
      <c r="C544" s="4">
        <f t="shared" ref="C544:Q544" si="331">C546/2080</f>
        <v>9.436057692307692</v>
      </c>
      <c r="D544" s="4"/>
      <c r="E544" s="4">
        <f t="shared" si="331"/>
        <v>9.8413461538461533</v>
      </c>
      <c r="F544" s="4"/>
      <c r="G544" s="4">
        <f t="shared" si="331"/>
        <v>10.263461538461538</v>
      </c>
      <c r="H544" s="4"/>
      <c r="I544" s="4">
        <f t="shared" si="331"/>
        <v>10.705288461538462</v>
      </c>
      <c r="J544" s="4"/>
      <c r="K544" s="4">
        <f t="shared" si="331"/>
        <v>11.166346153846154</v>
      </c>
      <c r="L544" s="4"/>
      <c r="M544" s="4">
        <f t="shared" si="331"/>
        <v>11.646634615384615</v>
      </c>
      <c r="N544" s="4"/>
      <c r="O544" s="4">
        <f t="shared" si="331"/>
        <v>12.147596153846154</v>
      </c>
      <c r="P544" s="4"/>
      <c r="Q544" s="4">
        <f t="shared" si="331"/>
        <v>12.670192307692307</v>
      </c>
      <c r="R544" s="4"/>
      <c r="S544" s="4">
        <f>S546/2080</f>
        <v>12.670192307692307</v>
      </c>
    </row>
    <row r="545" spans="1:19" hidden="1">
      <c r="B545" s="3" t="s">
        <v>51</v>
      </c>
      <c r="C545" s="4">
        <f>C546/24</f>
        <v>817.79166666666663</v>
      </c>
      <c r="D545" s="4"/>
      <c r="E545" s="4">
        <f t="shared" ref="E545:S545" si="332">E546/24</f>
        <v>852.91666666666663</v>
      </c>
      <c r="F545" s="4"/>
      <c r="G545" s="4">
        <f t="shared" si="332"/>
        <v>889.5</v>
      </c>
      <c r="H545" s="4"/>
      <c r="I545" s="4">
        <f t="shared" si="332"/>
        <v>927.79166666666663</v>
      </c>
      <c r="J545" s="4"/>
      <c r="K545" s="4">
        <f t="shared" si="332"/>
        <v>967.75</v>
      </c>
      <c r="L545" s="4"/>
      <c r="M545" s="4">
        <f t="shared" si="332"/>
        <v>1009.375</v>
      </c>
      <c r="N545" s="4"/>
      <c r="O545" s="4">
        <f t="shared" si="332"/>
        <v>1052.7916666666667</v>
      </c>
      <c r="P545" s="4"/>
      <c r="Q545" s="4">
        <f t="shared" si="332"/>
        <v>1098.0833333333333</v>
      </c>
      <c r="R545" s="4"/>
      <c r="S545" s="4">
        <f t="shared" si="332"/>
        <v>1098.0833333333333</v>
      </c>
    </row>
    <row r="546" spans="1:19" hidden="1">
      <c r="B546" s="3" t="s">
        <v>13</v>
      </c>
      <c r="C546" s="13">
        <f>ROUND(C480*1.014,0)</f>
        <v>19627</v>
      </c>
      <c r="D546" s="13"/>
      <c r="E546" s="13">
        <f t="shared" ref="E546:Q546" si="333">ROUND(E480*1.014,0)</f>
        <v>20470</v>
      </c>
      <c r="F546" s="13"/>
      <c r="G546" s="13">
        <f t="shared" si="333"/>
        <v>21348</v>
      </c>
      <c r="H546" s="13"/>
      <c r="I546" s="13">
        <f t="shared" si="333"/>
        <v>22267</v>
      </c>
      <c r="J546" s="13"/>
      <c r="K546" s="13">
        <f t="shared" si="333"/>
        <v>23226</v>
      </c>
      <c r="L546" s="13"/>
      <c r="M546" s="13">
        <f t="shared" si="333"/>
        <v>24225</v>
      </c>
      <c r="N546" s="13"/>
      <c r="O546" s="13">
        <f t="shared" si="333"/>
        <v>25267</v>
      </c>
      <c r="P546" s="13"/>
      <c r="Q546" s="13">
        <f t="shared" si="333"/>
        <v>26354</v>
      </c>
      <c r="R546" s="13"/>
      <c r="S546" s="13">
        <f>ROUND(S480*1.014,0)</f>
        <v>26354</v>
      </c>
    </row>
    <row r="547" spans="1:19" hidden="1"/>
    <row r="548" spans="1:19" hidden="1">
      <c r="A548" s="1" t="s">
        <v>17</v>
      </c>
      <c r="B548" s="3" t="s">
        <v>11</v>
      </c>
      <c r="C548" s="4">
        <f t="shared" ref="C548:Q548" si="334">C550/2080</f>
        <v>10.040865384615385</v>
      </c>
      <c r="D548" s="4"/>
      <c r="E548" s="4">
        <f t="shared" si="334"/>
        <v>10.473557692307692</v>
      </c>
      <c r="F548" s="4"/>
      <c r="G548" s="4">
        <f t="shared" si="334"/>
        <v>10.923076923076923</v>
      </c>
      <c r="H548" s="4"/>
      <c r="I548" s="4">
        <f t="shared" si="334"/>
        <v>11.38701923076923</v>
      </c>
      <c r="J548" s="4"/>
      <c r="K548" s="4">
        <f t="shared" si="334"/>
        <v>11.883173076923077</v>
      </c>
      <c r="L548" s="4"/>
      <c r="M548" s="4">
        <f t="shared" si="334"/>
        <v>12.393750000000001</v>
      </c>
      <c r="N548" s="4"/>
      <c r="O548" s="4">
        <f t="shared" si="334"/>
        <v>12.926442307692307</v>
      </c>
      <c r="P548" s="4"/>
      <c r="Q548" s="4">
        <f t="shared" si="334"/>
        <v>13.482692307692307</v>
      </c>
      <c r="R548" s="4"/>
      <c r="S548" s="4">
        <f>S550/2080</f>
        <v>13.482692307692307</v>
      </c>
    </row>
    <row r="549" spans="1:19" hidden="1">
      <c r="A549" s="1" t="s">
        <v>18</v>
      </c>
      <c r="B549" s="3" t="s">
        <v>51</v>
      </c>
      <c r="C549" s="4">
        <f>C550/24</f>
        <v>870.20833333333337</v>
      </c>
      <c r="D549" s="4"/>
      <c r="E549" s="4">
        <f t="shared" ref="E549:S549" si="335">E550/24</f>
        <v>907.70833333333337</v>
      </c>
      <c r="F549" s="4"/>
      <c r="G549" s="4">
        <f t="shared" si="335"/>
        <v>946.66666666666663</v>
      </c>
      <c r="H549" s="4"/>
      <c r="I549" s="4">
        <f t="shared" si="335"/>
        <v>986.875</v>
      </c>
      <c r="J549" s="4"/>
      <c r="K549" s="4">
        <f t="shared" si="335"/>
        <v>1029.875</v>
      </c>
      <c r="L549" s="4"/>
      <c r="M549" s="4">
        <f t="shared" si="335"/>
        <v>1074.125</v>
      </c>
      <c r="N549" s="4"/>
      <c r="O549" s="4">
        <f t="shared" si="335"/>
        <v>1120.2916666666667</v>
      </c>
      <c r="P549" s="4"/>
      <c r="Q549" s="4">
        <f t="shared" si="335"/>
        <v>1168.5</v>
      </c>
      <c r="R549" s="4"/>
      <c r="S549" s="4">
        <f t="shared" si="335"/>
        <v>1168.5</v>
      </c>
    </row>
    <row r="550" spans="1:19" hidden="1">
      <c r="A550" s="1" t="s">
        <v>18</v>
      </c>
      <c r="B550" s="3" t="s">
        <v>13</v>
      </c>
      <c r="C550" s="13">
        <f>ROUND(C484*1.014,0)</f>
        <v>20885</v>
      </c>
      <c r="D550" s="13"/>
      <c r="E550" s="13">
        <f t="shared" ref="E550:Q550" si="336">ROUND(E484*1.014,0)</f>
        <v>21785</v>
      </c>
      <c r="F550" s="13"/>
      <c r="G550" s="13">
        <f t="shared" si="336"/>
        <v>22720</v>
      </c>
      <c r="H550" s="13"/>
      <c r="I550" s="13">
        <f t="shared" si="336"/>
        <v>23685</v>
      </c>
      <c r="J550" s="13"/>
      <c r="K550" s="13">
        <f t="shared" si="336"/>
        <v>24717</v>
      </c>
      <c r="L550" s="13"/>
      <c r="M550" s="13">
        <f t="shared" si="336"/>
        <v>25779</v>
      </c>
      <c r="N550" s="13"/>
      <c r="O550" s="13">
        <f t="shared" si="336"/>
        <v>26887</v>
      </c>
      <c r="P550" s="13"/>
      <c r="Q550" s="13">
        <f t="shared" si="336"/>
        <v>28044</v>
      </c>
      <c r="R550" s="13"/>
      <c r="S550" s="13">
        <f>ROUND(S484*1.014,0)</f>
        <v>28044</v>
      </c>
    </row>
    <row r="551" spans="1:19" hidden="1"/>
    <row r="552" spans="1:19" hidden="1">
      <c r="A552" s="1" t="s">
        <v>19</v>
      </c>
      <c r="B552" s="3" t="s">
        <v>11</v>
      </c>
      <c r="C552" s="4">
        <f t="shared" ref="C552:Q552" si="337">C554/2080</f>
        <v>10.685576923076923</v>
      </c>
      <c r="D552" s="4"/>
      <c r="E552" s="4">
        <f t="shared" si="337"/>
        <v>11.14423076923077</v>
      </c>
      <c r="F552" s="4"/>
      <c r="G552" s="4">
        <f t="shared" si="337"/>
        <v>11.623076923076923</v>
      </c>
      <c r="H552" s="4"/>
      <c r="I552" s="4">
        <f t="shared" si="337"/>
        <v>12.123557692307692</v>
      </c>
      <c r="J552" s="4"/>
      <c r="K552" s="4">
        <f t="shared" si="337"/>
        <v>12.646153846153846</v>
      </c>
      <c r="L552" s="4"/>
      <c r="M552" s="4">
        <f t="shared" si="337"/>
        <v>13.189903846153847</v>
      </c>
      <c r="N552" s="4"/>
      <c r="O552" s="4">
        <f t="shared" si="337"/>
        <v>13.75625</v>
      </c>
      <c r="P552" s="4"/>
      <c r="Q552" s="4">
        <f t="shared" si="337"/>
        <v>14.348076923076922</v>
      </c>
      <c r="R552" s="4"/>
      <c r="S552" s="4">
        <f>S554/2080</f>
        <v>14.348076923076922</v>
      </c>
    </row>
    <row r="553" spans="1:19" hidden="1">
      <c r="B553" s="3" t="s">
        <v>51</v>
      </c>
      <c r="C553" s="4">
        <f>C554/24</f>
        <v>926.08333333333337</v>
      </c>
      <c r="D553" s="4"/>
      <c r="E553" s="4">
        <f t="shared" ref="E553:S553" si="338">E554/24</f>
        <v>965.83333333333337</v>
      </c>
      <c r="F553" s="4"/>
      <c r="G553" s="4">
        <f t="shared" si="338"/>
        <v>1007.3333333333334</v>
      </c>
      <c r="H553" s="4"/>
      <c r="I553" s="4">
        <f t="shared" si="338"/>
        <v>1050.7083333333333</v>
      </c>
      <c r="J553" s="4"/>
      <c r="K553" s="4">
        <f t="shared" si="338"/>
        <v>1096</v>
      </c>
      <c r="L553" s="4"/>
      <c r="M553" s="4">
        <f t="shared" si="338"/>
        <v>1143.125</v>
      </c>
      <c r="N553" s="4"/>
      <c r="O553" s="4">
        <f t="shared" si="338"/>
        <v>1192.2083333333333</v>
      </c>
      <c r="P553" s="4"/>
      <c r="Q553" s="4">
        <f t="shared" si="338"/>
        <v>1243.5</v>
      </c>
      <c r="R553" s="4"/>
      <c r="S553" s="4">
        <f t="shared" si="338"/>
        <v>1243.5</v>
      </c>
    </row>
    <row r="554" spans="1:19" hidden="1">
      <c r="B554" s="3" t="s">
        <v>13</v>
      </c>
      <c r="C554" s="13">
        <f>ROUND(C488*1.014,0)</f>
        <v>22226</v>
      </c>
      <c r="D554" s="13"/>
      <c r="E554" s="13">
        <f t="shared" ref="E554:Q554" si="339">ROUND(E488*1.014,0)</f>
        <v>23180</v>
      </c>
      <c r="F554" s="13"/>
      <c r="G554" s="13">
        <f t="shared" si="339"/>
        <v>24176</v>
      </c>
      <c r="H554" s="13"/>
      <c r="I554" s="13">
        <f t="shared" si="339"/>
        <v>25217</v>
      </c>
      <c r="J554" s="13"/>
      <c r="K554" s="13">
        <f t="shared" si="339"/>
        <v>26304</v>
      </c>
      <c r="L554" s="13"/>
      <c r="M554" s="13">
        <f t="shared" si="339"/>
        <v>27435</v>
      </c>
      <c r="N554" s="13"/>
      <c r="O554" s="13">
        <f t="shared" si="339"/>
        <v>28613</v>
      </c>
      <c r="P554" s="13"/>
      <c r="Q554" s="13">
        <f t="shared" si="339"/>
        <v>29844</v>
      </c>
      <c r="R554" s="13"/>
      <c r="S554" s="13">
        <f>ROUND(S488*1.014,0)</f>
        <v>29844</v>
      </c>
    </row>
    <row r="555" spans="1:19" hidden="1"/>
    <row r="556" spans="1:19" hidden="1">
      <c r="A556" s="1" t="s">
        <v>20</v>
      </c>
      <c r="B556" s="3" t="s">
        <v>11</v>
      </c>
      <c r="C556" s="4">
        <f t="shared" ref="C556:Q556" si="340">C558/2080</f>
        <v>11.371153846153845</v>
      </c>
      <c r="D556" s="4"/>
      <c r="E556" s="4">
        <f t="shared" si="340"/>
        <v>11.860576923076923</v>
      </c>
      <c r="F556" s="4"/>
      <c r="G556" s="4">
        <f t="shared" si="340"/>
        <v>12.36875</v>
      </c>
      <c r="H556" s="4"/>
      <c r="I556" s="4">
        <f t="shared" si="340"/>
        <v>12.902403846153845</v>
      </c>
      <c r="J556" s="4"/>
      <c r="K556" s="4">
        <f t="shared" si="340"/>
        <v>13.459134615384615</v>
      </c>
      <c r="L556" s="4"/>
      <c r="M556" s="4">
        <f t="shared" si="340"/>
        <v>14.036057692307692</v>
      </c>
      <c r="N556" s="4"/>
      <c r="O556" s="4">
        <f t="shared" si="340"/>
        <v>14.639903846153846</v>
      </c>
      <c r="P556" s="4"/>
      <c r="Q556" s="4">
        <f t="shared" si="340"/>
        <v>15.270192307692307</v>
      </c>
      <c r="R556" s="4"/>
      <c r="S556" s="4">
        <f>S558/2080</f>
        <v>15.270192307692307</v>
      </c>
    </row>
    <row r="557" spans="1:19" hidden="1">
      <c r="B557" s="3" t="s">
        <v>51</v>
      </c>
      <c r="C557" s="4">
        <f>C558/24</f>
        <v>985.5</v>
      </c>
      <c r="D557" s="4"/>
      <c r="E557" s="4">
        <f t="shared" ref="E557:S557" si="341">E558/24</f>
        <v>1027.9166666666667</v>
      </c>
      <c r="F557" s="4"/>
      <c r="G557" s="4">
        <f t="shared" si="341"/>
        <v>1071.9583333333333</v>
      </c>
      <c r="H557" s="4"/>
      <c r="I557" s="4">
        <f t="shared" si="341"/>
        <v>1118.2083333333333</v>
      </c>
      <c r="J557" s="4"/>
      <c r="K557" s="4">
        <f t="shared" si="341"/>
        <v>1166.4583333333333</v>
      </c>
      <c r="L557" s="4"/>
      <c r="M557" s="4">
        <f t="shared" si="341"/>
        <v>1216.4583333333333</v>
      </c>
      <c r="N557" s="4"/>
      <c r="O557" s="4">
        <f t="shared" si="341"/>
        <v>1268.7916666666667</v>
      </c>
      <c r="P557" s="4"/>
      <c r="Q557" s="4">
        <f t="shared" si="341"/>
        <v>1323.4166666666667</v>
      </c>
      <c r="R557" s="4"/>
      <c r="S557" s="4">
        <f t="shared" si="341"/>
        <v>1323.4166666666667</v>
      </c>
    </row>
    <row r="558" spans="1:19" hidden="1">
      <c r="B558" s="3" t="s">
        <v>13</v>
      </c>
      <c r="C558" s="13">
        <f>ROUND(C492*1.014,0)</f>
        <v>23652</v>
      </c>
      <c r="D558" s="13"/>
      <c r="E558" s="13">
        <f t="shared" ref="E558:Q558" si="342">ROUND(E492*1.014,0)</f>
        <v>24670</v>
      </c>
      <c r="F558" s="13"/>
      <c r="G558" s="13">
        <f t="shared" si="342"/>
        <v>25727</v>
      </c>
      <c r="H558" s="13"/>
      <c r="I558" s="13">
        <f t="shared" si="342"/>
        <v>26837</v>
      </c>
      <c r="J558" s="13"/>
      <c r="K558" s="13">
        <f t="shared" si="342"/>
        <v>27995</v>
      </c>
      <c r="L558" s="13"/>
      <c r="M558" s="13">
        <f t="shared" si="342"/>
        <v>29195</v>
      </c>
      <c r="N558" s="13"/>
      <c r="O558" s="13">
        <f t="shared" si="342"/>
        <v>30451</v>
      </c>
      <c r="P558" s="13"/>
      <c r="Q558" s="13">
        <f t="shared" si="342"/>
        <v>31762</v>
      </c>
      <c r="R558" s="13"/>
      <c r="S558" s="13">
        <f>ROUND(S492*1.014,0)</f>
        <v>31762</v>
      </c>
    </row>
    <row r="559" spans="1:19" hidden="1"/>
    <row r="560" spans="1:19" hidden="1">
      <c r="A560" s="1" t="s">
        <v>21</v>
      </c>
      <c r="B560" s="3" t="s">
        <v>11</v>
      </c>
      <c r="C560" s="4">
        <f t="shared" ref="C560:Q560" si="343">C562/2080</f>
        <v>12.101923076923077</v>
      </c>
      <c r="D560" s="4"/>
      <c r="E560" s="4">
        <f t="shared" si="343"/>
        <v>12.620673076923078</v>
      </c>
      <c r="F560" s="4"/>
      <c r="G560" s="4">
        <f t="shared" si="343"/>
        <v>13.164423076923077</v>
      </c>
      <c r="H560" s="4"/>
      <c r="I560" s="4">
        <f t="shared" si="343"/>
        <v>13.729807692307693</v>
      </c>
      <c r="J560" s="4"/>
      <c r="K560" s="4">
        <f t="shared" si="343"/>
        <v>14.322596153846154</v>
      </c>
      <c r="L560" s="4"/>
      <c r="M560" s="4">
        <f t="shared" si="343"/>
        <v>14.9375</v>
      </c>
      <c r="N560" s="4"/>
      <c r="O560" s="4">
        <f t="shared" si="343"/>
        <v>15.579326923076923</v>
      </c>
      <c r="P560" s="4"/>
      <c r="Q560" s="4">
        <f t="shared" si="343"/>
        <v>16.25</v>
      </c>
      <c r="R560" s="4"/>
      <c r="S560" s="4">
        <f>S562/2080</f>
        <v>16.25</v>
      </c>
    </row>
    <row r="561" spans="1:19" hidden="1">
      <c r="B561" s="3" t="s">
        <v>51</v>
      </c>
      <c r="C561" s="4">
        <f>C562/24</f>
        <v>1048.8333333333333</v>
      </c>
      <c r="D561" s="4"/>
      <c r="E561" s="4">
        <f t="shared" ref="E561:S561" si="344">E562/24</f>
        <v>1093.7916666666667</v>
      </c>
      <c r="F561" s="4"/>
      <c r="G561" s="4">
        <f t="shared" si="344"/>
        <v>1140.9166666666667</v>
      </c>
      <c r="H561" s="4"/>
      <c r="I561" s="4">
        <f t="shared" si="344"/>
        <v>1189.9166666666667</v>
      </c>
      <c r="J561" s="4"/>
      <c r="K561" s="4">
        <f t="shared" si="344"/>
        <v>1241.2916666666667</v>
      </c>
      <c r="L561" s="4"/>
      <c r="M561" s="4">
        <f t="shared" si="344"/>
        <v>1294.5833333333333</v>
      </c>
      <c r="N561" s="4"/>
      <c r="O561" s="4">
        <f t="shared" si="344"/>
        <v>1350.2083333333333</v>
      </c>
      <c r="P561" s="4"/>
      <c r="Q561" s="4">
        <f t="shared" si="344"/>
        <v>1408.3333333333333</v>
      </c>
      <c r="R561" s="4"/>
      <c r="S561" s="4">
        <f t="shared" si="344"/>
        <v>1408.3333333333333</v>
      </c>
    </row>
    <row r="562" spans="1:19" hidden="1">
      <c r="B562" s="3" t="s">
        <v>13</v>
      </c>
      <c r="C562" s="13">
        <f>ROUND(C496*1.014,0)</f>
        <v>25172</v>
      </c>
      <c r="D562" s="13"/>
      <c r="E562" s="13">
        <f t="shared" ref="E562:Q562" si="345">ROUND(E496*1.014,0)</f>
        <v>26251</v>
      </c>
      <c r="F562" s="13"/>
      <c r="G562" s="13">
        <f t="shared" si="345"/>
        <v>27382</v>
      </c>
      <c r="H562" s="13"/>
      <c r="I562" s="13">
        <f t="shared" si="345"/>
        <v>28558</v>
      </c>
      <c r="J562" s="13"/>
      <c r="K562" s="13">
        <f t="shared" si="345"/>
        <v>29791</v>
      </c>
      <c r="L562" s="13"/>
      <c r="M562" s="13">
        <f t="shared" si="345"/>
        <v>31070</v>
      </c>
      <c r="N562" s="13"/>
      <c r="O562" s="13">
        <f t="shared" si="345"/>
        <v>32405</v>
      </c>
      <c r="P562" s="13"/>
      <c r="Q562" s="13">
        <f t="shared" si="345"/>
        <v>33800</v>
      </c>
      <c r="R562" s="13"/>
      <c r="S562" s="13">
        <f>ROUND(S496*1.014,0)</f>
        <v>33800</v>
      </c>
    </row>
    <row r="563" spans="1:19" hidden="1"/>
    <row r="564" spans="1:19" hidden="1">
      <c r="A564" s="1" t="s">
        <v>22</v>
      </c>
      <c r="B564" s="3" t="s">
        <v>11</v>
      </c>
      <c r="C564" s="4">
        <f t="shared" ref="C564:Q564" si="346">C566/2080</f>
        <v>12.877884615384616</v>
      </c>
      <c r="D564" s="4"/>
      <c r="E564" s="4">
        <f t="shared" si="346"/>
        <v>13.432211538461539</v>
      </c>
      <c r="F564" s="4"/>
      <c r="G564" s="4">
        <f t="shared" si="346"/>
        <v>14.008653846153846</v>
      </c>
      <c r="H564" s="4"/>
      <c r="I564" s="4">
        <f t="shared" si="346"/>
        <v>14.61298076923077</v>
      </c>
      <c r="J564" s="4"/>
      <c r="K564" s="4">
        <f t="shared" si="346"/>
        <v>15.241826923076923</v>
      </c>
      <c r="L564" s="4"/>
      <c r="M564" s="4">
        <f t="shared" si="346"/>
        <v>15.897115384615384</v>
      </c>
      <c r="N564" s="4"/>
      <c r="O564" s="4">
        <f t="shared" si="346"/>
        <v>16.579807692307693</v>
      </c>
      <c r="P564" s="4"/>
      <c r="Q564" s="4">
        <f t="shared" si="346"/>
        <v>17.292788461538461</v>
      </c>
      <c r="R564" s="4"/>
      <c r="S564" s="4">
        <f>S566/2080</f>
        <v>17.292788461538461</v>
      </c>
    </row>
    <row r="565" spans="1:19" hidden="1">
      <c r="B565" s="3" t="s">
        <v>51</v>
      </c>
      <c r="C565" s="4">
        <f>C566/24</f>
        <v>1116.0833333333333</v>
      </c>
      <c r="D565" s="4"/>
      <c r="E565" s="4">
        <f t="shared" ref="E565:S565" si="347">E566/24</f>
        <v>1164.125</v>
      </c>
      <c r="F565" s="4"/>
      <c r="G565" s="4">
        <f t="shared" si="347"/>
        <v>1214.0833333333333</v>
      </c>
      <c r="H565" s="4"/>
      <c r="I565" s="4">
        <f t="shared" si="347"/>
        <v>1266.4583333333333</v>
      </c>
      <c r="J565" s="4"/>
      <c r="K565" s="4">
        <f t="shared" si="347"/>
        <v>1320.9583333333333</v>
      </c>
      <c r="L565" s="4"/>
      <c r="M565" s="4">
        <f t="shared" si="347"/>
        <v>1377.75</v>
      </c>
      <c r="N565" s="4"/>
      <c r="O565" s="4">
        <f t="shared" si="347"/>
        <v>1436.9166666666667</v>
      </c>
      <c r="P565" s="4"/>
      <c r="Q565" s="4">
        <f t="shared" si="347"/>
        <v>1498.7083333333333</v>
      </c>
      <c r="R565" s="4"/>
      <c r="S565" s="4">
        <f t="shared" si="347"/>
        <v>1498.7083333333333</v>
      </c>
    </row>
    <row r="566" spans="1:19" hidden="1">
      <c r="B566" s="3" t="s">
        <v>13</v>
      </c>
      <c r="C566" s="13">
        <f>ROUND(C500*1.014,0)</f>
        <v>26786</v>
      </c>
      <c r="D566" s="13"/>
      <c r="E566" s="13">
        <f t="shared" ref="E566:Q566" si="348">ROUND(E500*1.014,0)</f>
        <v>27939</v>
      </c>
      <c r="F566" s="13"/>
      <c r="G566" s="13">
        <f t="shared" si="348"/>
        <v>29138</v>
      </c>
      <c r="H566" s="13"/>
      <c r="I566" s="13">
        <f t="shared" si="348"/>
        <v>30395</v>
      </c>
      <c r="J566" s="13"/>
      <c r="K566" s="13">
        <f t="shared" si="348"/>
        <v>31703</v>
      </c>
      <c r="L566" s="13"/>
      <c r="M566" s="13">
        <f t="shared" si="348"/>
        <v>33066</v>
      </c>
      <c r="N566" s="13"/>
      <c r="O566" s="13">
        <f t="shared" si="348"/>
        <v>34486</v>
      </c>
      <c r="P566" s="13"/>
      <c r="Q566" s="13">
        <f t="shared" si="348"/>
        <v>35969</v>
      </c>
      <c r="R566" s="13"/>
      <c r="S566" s="13">
        <f>ROUND(S500*1.014,0)</f>
        <v>35969</v>
      </c>
    </row>
    <row r="567" spans="1:19" hidden="1"/>
    <row r="568" spans="1:19" hidden="1">
      <c r="A568" s="1" t="s">
        <v>23</v>
      </c>
      <c r="B568" s="3" t="s">
        <v>11</v>
      </c>
      <c r="C568" s="4">
        <f t="shared" ref="C568:Q568" si="349">C570/2080</f>
        <v>13.706250000000001</v>
      </c>
      <c r="D568" s="4"/>
      <c r="E568" s="4">
        <f t="shared" si="349"/>
        <v>14.293749999999999</v>
      </c>
      <c r="F568" s="4"/>
      <c r="G568" s="4">
        <f t="shared" si="349"/>
        <v>14.909134615384616</v>
      </c>
      <c r="H568" s="4"/>
      <c r="I568" s="4">
        <f t="shared" si="349"/>
        <v>15.55</v>
      </c>
      <c r="J568" s="4"/>
      <c r="K568" s="4">
        <f t="shared" si="349"/>
        <v>16.219711538461539</v>
      </c>
      <c r="L568" s="4"/>
      <c r="M568" s="4">
        <f t="shared" si="349"/>
        <v>16.917307692307691</v>
      </c>
      <c r="N568" s="4"/>
      <c r="O568" s="4">
        <f t="shared" si="349"/>
        <v>17.64423076923077</v>
      </c>
      <c r="P568" s="4"/>
      <c r="Q568" s="4">
        <f t="shared" si="349"/>
        <v>18.404326923076923</v>
      </c>
      <c r="R568" s="4"/>
      <c r="S568" s="4">
        <f>S570/2080</f>
        <v>18.404326923076923</v>
      </c>
    </row>
    <row r="569" spans="1:19" hidden="1">
      <c r="B569" s="3" t="s">
        <v>51</v>
      </c>
      <c r="C569" s="4">
        <f>C570/24</f>
        <v>1187.875</v>
      </c>
      <c r="D569" s="4"/>
      <c r="E569" s="4">
        <f t="shared" ref="E569:S569" si="350">E570/24</f>
        <v>1238.7916666666667</v>
      </c>
      <c r="F569" s="4"/>
      <c r="G569" s="4">
        <f t="shared" si="350"/>
        <v>1292.125</v>
      </c>
      <c r="H569" s="4"/>
      <c r="I569" s="4">
        <f t="shared" si="350"/>
        <v>1347.6666666666667</v>
      </c>
      <c r="J569" s="4"/>
      <c r="K569" s="4">
        <f t="shared" si="350"/>
        <v>1405.7083333333333</v>
      </c>
      <c r="L569" s="4"/>
      <c r="M569" s="4">
        <f t="shared" si="350"/>
        <v>1466.1666666666667</v>
      </c>
      <c r="N569" s="4"/>
      <c r="O569" s="4">
        <f t="shared" si="350"/>
        <v>1529.1666666666667</v>
      </c>
      <c r="P569" s="4"/>
      <c r="Q569" s="4">
        <f t="shared" si="350"/>
        <v>1595.0416666666667</v>
      </c>
      <c r="R569" s="4"/>
      <c r="S569" s="4">
        <f t="shared" si="350"/>
        <v>1595.0416666666667</v>
      </c>
    </row>
    <row r="570" spans="1:19" hidden="1">
      <c r="B570" s="3" t="s">
        <v>13</v>
      </c>
      <c r="C570" s="13">
        <f>ROUND(C504*1.014,0)</f>
        <v>28509</v>
      </c>
      <c r="D570" s="13"/>
      <c r="E570" s="13">
        <f t="shared" ref="E570:Q570" si="351">ROUND(E504*1.014,0)</f>
        <v>29731</v>
      </c>
      <c r="F570" s="13"/>
      <c r="G570" s="13">
        <f t="shared" si="351"/>
        <v>31011</v>
      </c>
      <c r="H570" s="13"/>
      <c r="I570" s="13">
        <f t="shared" si="351"/>
        <v>32344</v>
      </c>
      <c r="J570" s="13"/>
      <c r="K570" s="13">
        <f t="shared" si="351"/>
        <v>33737</v>
      </c>
      <c r="L570" s="13"/>
      <c r="M570" s="13">
        <f t="shared" si="351"/>
        <v>35188</v>
      </c>
      <c r="N570" s="13"/>
      <c r="O570" s="13">
        <f t="shared" si="351"/>
        <v>36700</v>
      </c>
      <c r="P570" s="13"/>
      <c r="Q570" s="13">
        <f t="shared" si="351"/>
        <v>38281</v>
      </c>
      <c r="R570" s="13"/>
      <c r="S570" s="13">
        <f>ROUND(S504*1.014,0)</f>
        <v>38281</v>
      </c>
    </row>
    <row r="571" spans="1:19" hidden="1"/>
    <row r="572" spans="1:19" hidden="1">
      <c r="A572" s="1" t="s">
        <v>24</v>
      </c>
      <c r="B572" s="3" t="s">
        <v>11</v>
      </c>
      <c r="C572" s="4">
        <f t="shared" ref="C572:Q572" si="352">C574/2080</f>
        <v>14.584615384615384</v>
      </c>
      <c r="D572" s="4"/>
      <c r="E572" s="4">
        <f t="shared" si="352"/>
        <v>15.211538461538462</v>
      </c>
      <c r="F572" s="4"/>
      <c r="G572" s="4">
        <f t="shared" si="352"/>
        <v>15.865384615384615</v>
      </c>
      <c r="H572" s="4"/>
      <c r="I572" s="4">
        <f t="shared" si="352"/>
        <v>16.548076923076923</v>
      </c>
      <c r="J572" s="4"/>
      <c r="K572" s="4">
        <f t="shared" si="352"/>
        <v>17.261057692307691</v>
      </c>
      <c r="L572" s="4"/>
      <c r="M572" s="4">
        <f t="shared" si="352"/>
        <v>18.003846153846155</v>
      </c>
      <c r="N572" s="4"/>
      <c r="O572" s="4">
        <f t="shared" si="352"/>
        <v>18.776923076923076</v>
      </c>
      <c r="P572" s="4"/>
      <c r="Q572" s="4">
        <f t="shared" si="352"/>
        <v>19.584615384615386</v>
      </c>
      <c r="R572" s="4"/>
      <c r="S572" s="4">
        <f>S574/2080</f>
        <v>19.584615384615386</v>
      </c>
    </row>
    <row r="573" spans="1:19" hidden="1">
      <c r="B573" s="3" t="s">
        <v>51</v>
      </c>
      <c r="C573" s="4">
        <f>C574/24</f>
        <v>1264</v>
      </c>
      <c r="D573" s="4"/>
      <c r="E573" s="4">
        <f t="shared" ref="E573:S573" si="353">E574/24</f>
        <v>1318.3333333333333</v>
      </c>
      <c r="F573" s="4"/>
      <c r="G573" s="4">
        <f t="shared" si="353"/>
        <v>1375</v>
      </c>
      <c r="H573" s="4"/>
      <c r="I573" s="4">
        <f t="shared" si="353"/>
        <v>1434.1666666666667</v>
      </c>
      <c r="J573" s="4"/>
      <c r="K573" s="4">
        <f t="shared" si="353"/>
        <v>1495.9583333333333</v>
      </c>
      <c r="L573" s="4"/>
      <c r="M573" s="4">
        <f t="shared" si="353"/>
        <v>1560.3333333333333</v>
      </c>
      <c r="N573" s="4"/>
      <c r="O573" s="4">
        <f t="shared" si="353"/>
        <v>1627.3333333333333</v>
      </c>
      <c r="P573" s="4"/>
      <c r="Q573" s="4">
        <f t="shared" si="353"/>
        <v>1697.3333333333333</v>
      </c>
      <c r="R573" s="4"/>
      <c r="S573" s="4">
        <f t="shared" si="353"/>
        <v>1697.3333333333333</v>
      </c>
    </row>
    <row r="574" spans="1:19" hidden="1">
      <c r="B574" s="3" t="s">
        <v>13</v>
      </c>
      <c r="C574" s="13">
        <f>ROUND(C508*1.014,0)</f>
        <v>30336</v>
      </c>
      <c r="D574" s="13"/>
      <c r="E574" s="13">
        <f t="shared" ref="E574:Q574" si="354">ROUND(E508*1.014,0)</f>
        <v>31640</v>
      </c>
      <c r="F574" s="13"/>
      <c r="G574" s="13">
        <f t="shared" si="354"/>
        <v>33000</v>
      </c>
      <c r="H574" s="13"/>
      <c r="I574" s="13">
        <f t="shared" si="354"/>
        <v>34420</v>
      </c>
      <c r="J574" s="13"/>
      <c r="K574" s="13">
        <f t="shared" si="354"/>
        <v>35903</v>
      </c>
      <c r="L574" s="13"/>
      <c r="M574" s="13">
        <f t="shared" si="354"/>
        <v>37448</v>
      </c>
      <c r="N574" s="13"/>
      <c r="O574" s="13">
        <f t="shared" si="354"/>
        <v>39056</v>
      </c>
      <c r="P574" s="13"/>
      <c r="Q574" s="13">
        <f t="shared" si="354"/>
        <v>40736</v>
      </c>
      <c r="R574" s="13"/>
      <c r="S574" s="13">
        <f>ROUND(S508*1.014,0)</f>
        <v>40736</v>
      </c>
    </row>
    <row r="575" spans="1:19" hidden="1"/>
    <row r="576" spans="1:19" hidden="1">
      <c r="A576" s="1" t="s">
        <v>25</v>
      </c>
      <c r="B576" s="3" t="s">
        <v>11</v>
      </c>
      <c r="C576" s="4">
        <f t="shared" ref="C576:Q576" si="355">C578/2080</f>
        <v>15.521153846153846</v>
      </c>
      <c r="D576" s="4"/>
      <c r="E576" s="4">
        <f t="shared" si="355"/>
        <v>16.1875</v>
      </c>
      <c r="F576" s="4"/>
      <c r="G576" s="4">
        <f t="shared" si="355"/>
        <v>16.884134615384614</v>
      </c>
      <c r="H576" s="4"/>
      <c r="I576" s="4">
        <f t="shared" si="355"/>
        <v>17.611057692307693</v>
      </c>
      <c r="J576" s="4"/>
      <c r="K576" s="4">
        <f t="shared" si="355"/>
        <v>18.370192307692307</v>
      </c>
      <c r="L576" s="4"/>
      <c r="M576" s="4">
        <f t="shared" si="355"/>
        <v>19.159134615384616</v>
      </c>
      <c r="N576" s="4"/>
      <c r="O576" s="4">
        <f t="shared" si="355"/>
        <v>19.982692307692307</v>
      </c>
      <c r="P576" s="4"/>
      <c r="Q576" s="4">
        <f t="shared" si="355"/>
        <v>20.843269230769231</v>
      </c>
      <c r="R576" s="4"/>
      <c r="S576" s="4">
        <f>S578/2080</f>
        <v>20.843269230769231</v>
      </c>
    </row>
    <row r="577" spans="1:19" hidden="1">
      <c r="B577" s="3" t="s">
        <v>51</v>
      </c>
      <c r="C577" s="4">
        <f>C578/24</f>
        <v>1345.1666666666667</v>
      </c>
      <c r="D577" s="4"/>
      <c r="E577" s="4">
        <f t="shared" ref="E577:S577" si="356">E578/24</f>
        <v>1402.9166666666667</v>
      </c>
      <c r="F577" s="4"/>
      <c r="G577" s="4">
        <f t="shared" si="356"/>
        <v>1463.2916666666667</v>
      </c>
      <c r="H577" s="4"/>
      <c r="I577" s="4">
        <f t="shared" si="356"/>
        <v>1526.2916666666667</v>
      </c>
      <c r="J577" s="4"/>
      <c r="K577" s="4">
        <f t="shared" si="356"/>
        <v>1592.0833333333333</v>
      </c>
      <c r="L577" s="4"/>
      <c r="M577" s="4">
        <f t="shared" si="356"/>
        <v>1660.4583333333333</v>
      </c>
      <c r="N577" s="4"/>
      <c r="O577" s="4">
        <f t="shared" si="356"/>
        <v>1731.8333333333333</v>
      </c>
      <c r="P577" s="4"/>
      <c r="Q577" s="4">
        <f t="shared" si="356"/>
        <v>1806.4166666666667</v>
      </c>
      <c r="R577" s="4"/>
      <c r="S577" s="4">
        <f t="shared" si="356"/>
        <v>1806.4166666666667</v>
      </c>
    </row>
    <row r="578" spans="1:19" hidden="1">
      <c r="B578" s="3" t="s">
        <v>13</v>
      </c>
      <c r="C578" s="13">
        <f>ROUND(C512*1.014,0)</f>
        <v>32284</v>
      </c>
      <c r="D578" s="13"/>
      <c r="E578" s="13">
        <f t="shared" ref="E578:Q578" si="357">ROUND(E512*1.014,0)</f>
        <v>33670</v>
      </c>
      <c r="F578" s="13"/>
      <c r="G578" s="13">
        <f t="shared" si="357"/>
        <v>35119</v>
      </c>
      <c r="H578" s="13"/>
      <c r="I578" s="13">
        <f t="shared" si="357"/>
        <v>36631</v>
      </c>
      <c r="J578" s="13"/>
      <c r="K578" s="13">
        <f t="shared" si="357"/>
        <v>38210</v>
      </c>
      <c r="L578" s="13"/>
      <c r="M578" s="13">
        <f t="shared" si="357"/>
        <v>39851</v>
      </c>
      <c r="N578" s="13"/>
      <c r="O578" s="13">
        <f t="shared" si="357"/>
        <v>41564</v>
      </c>
      <c r="P578" s="13"/>
      <c r="Q578" s="13">
        <f t="shared" si="357"/>
        <v>43354</v>
      </c>
      <c r="R578" s="13"/>
      <c r="S578" s="13">
        <f>ROUND(S512*1.014,0)</f>
        <v>43354</v>
      </c>
    </row>
    <row r="579" spans="1:19" hidden="1"/>
    <row r="580" spans="1:19" hidden="1">
      <c r="A580" s="1" t="s">
        <v>26</v>
      </c>
      <c r="B580" s="3" t="s">
        <v>11</v>
      </c>
      <c r="C580" s="4">
        <f t="shared" ref="C580:Q580" si="358">C582/2080</f>
        <v>16.517307692307693</v>
      </c>
      <c r="D580" s="4"/>
      <c r="E580" s="4">
        <f t="shared" si="358"/>
        <v>17.226442307692309</v>
      </c>
      <c r="F580" s="4"/>
      <c r="G580" s="4">
        <f t="shared" si="358"/>
        <v>17.967307692307692</v>
      </c>
      <c r="H580" s="4"/>
      <c r="I580" s="4">
        <f t="shared" si="358"/>
        <v>18.741346153846155</v>
      </c>
      <c r="J580" s="4"/>
      <c r="K580" s="4">
        <f t="shared" si="358"/>
        <v>19.548557692307693</v>
      </c>
      <c r="L580" s="4"/>
      <c r="M580" s="4">
        <f t="shared" si="358"/>
        <v>20.389903846153846</v>
      </c>
      <c r="N580" s="4"/>
      <c r="O580" s="4">
        <f t="shared" si="358"/>
        <v>21.265865384615385</v>
      </c>
      <c r="P580" s="4"/>
      <c r="Q580" s="4">
        <f t="shared" si="358"/>
        <v>22.181249999999999</v>
      </c>
      <c r="R580" s="4"/>
      <c r="S580" s="4">
        <f>S582/2080</f>
        <v>22.181249999999999</v>
      </c>
    </row>
    <row r="581" spans="1:19" hidden="1">
      <c r="B581" s="3" t="s">
        <v>51</v>
      </c>
      <c r="C581" s="4">
        <f>C582/24</f>
        <v>1431.5</v>
      </c>
      <c r="D581" s="4"/>
      <c r="E581" s="4">
        <f t="shared" ref="E581:S581" si="359">E582/24</f>
        <v>1492.9583333333333</v>
      </c>
      <c r="F581" s="4"/>
      <c r="G581" s="4">
        <f t="shared" si="359"/>
        <v>1557.1666666666667</v>
      </c>
      <c r="H581" s="4"/>
      <c r="I581" s="4">
        <f t="shared" si="359"/>
        <v>1624.25</v>
      </c>
      <c r="J581" s="4"/>
      <c r="K581" s="4">
        <f t="shared" si="359"/>
        <v>1694.2083333333333</v>
      </c>
      <c r="L581" s="4"/>
      <c r="M581" s="4">
        <f t="shared" si="359"/>
        <v>1767.125</v>
      </c>
      <c r="N581" s="4"/>
      <c r="O581" s="4">
        <f t="shared" si="359"/>
        <v>1843.0416666666667</v>
      </c>
      <c r="P581" s="4"/>
      <c r="Q581" s="4">
        <f t="shared" si="359"/>
        <v>1922.375</v>
      </c>
      <c r="R581" s="4"/>
      <c r="S581" s="4">
        <f t="shared" si="359"/>
        <v>1922.375</v>
      </c>
    </row>
    <row r="582" spans="1:19" hidden="1">
      <c r="B582" s="3" t="s">
        <v>13</v>
      </c>
      <c r="C582" s="13">
        <f>ROUND(C516*1.014,0)</f>
        <v>34356</v>
      </c>
      <c r="D582" s="13"/>
      <c r="E582" s="13">
        <f t="shared" ref="E582:Q582" si="360">ROUND(E516*1.014,0)</f>
        <v>35831</v>
      </c>
      <c r="F582" s="13"/>
      <c r="G582" s="13">
        <f t="shared" si="360"/>
        <v>37372</v>
      </c>
      <c r="H582" s="13"/>
      <c r="I582" s="13">
        <f t="shared" si="360"/>
        <v>38982</v>
      </c>
      <c r="J582" s="13"/>
      <c r="K582" s="13">
        <f t="shared" si="360"/>
        <v>40661</v>
      </c>
      <c r="L582" s="13"/>
      <c r="M582" s="13">
        <f t="shared" si="360"/>
        <v>42411</v>
      </c>
      <c r="N582" s="13"/>
      <c r="O582" s="13">
        <f t="shared" si="360"/>
        <v>44233</v>
      </c>
      <c r="P582" s="13"/>
      <c r="Q582" s="13">
        <f t="shared" si="360"/>
        <v>46137</v>
      </c>
      <c r="R582" s="13"/>
      <c r="S582" s="13">
        <f>ROUND(S516*1.014,0)</f>
        <v>46137</v>
      </c>
    </row>
    <row r="583" spans="1:19" hidden="1"/>
    <row r="584" spans="1:19" hidden="1">
      <c r="A584" s="1" t="s">
        <v>27</v>
      </c>
      <c r="B584" s="3" t="s">
        <v>11</v>
      </c>
      <c r="C584" s="4">
        <f t="shared" ref="C584:Q584" si="361">C586/2080</f>
        <v>17.577884615384615</v>
      </c>
      <c r="D584" s="4"/>
      <c r="E584" s="4">
        <f t="shared" si="361"/>
        <v>18.332211538461539</v>
      </c>
      <c r="F584" s="4"/>
      <c r="G584" s="4">
        <f t="shared" si="361"/>
        <v>19.121634615384615</v>
      </c>
      <c r="H584" s="4"/>
      <c r="I584" s="4">
        <f t="shared" si="361"/>
        <v>19.945192307692309</v>
      </c>
      <c r="J584" s="4"/>
      <c r="K584" s="4">
        <f t="shared" si="361"/>
        <v>20.803846153846155</v>
      </c>
      <c r="L584" s="4"/>
      <c r="M584" s="4">
        <f t="shared" si="361"/>
        <v>21.697596153846153</v>
      </c>
      <c r="N584" s="4"/>
      <c r="O584" s="4">
        <f t="shared" si="361"/>
        <v>22.630288461538463</v>
      </c>
      <c r="P584" s="4"/>
      <c r="Q584" s="4">
        <f t="shared" si="361"/>
        <v>23.605288461538461</v>
      </c>
      <c r="R584" s="4"/>
      <c r="S584" s="4">
        <f>S586/2080</f>
        <v>23.605288461538461</v>
      </c>
    </row>
    <row r="585" spans="1:19" hidden="1">
      <c r="B585" s="3" t="s">
        <v>51</v>
      </c>
      <c r="C585" s="4">
        <f>C586/24</f>
        <v>1523.4166666666667</v>
      </c>
      <c r="D585" s="4"/>
      <c r="E585" s="4">
        <f t="shared" ref="E585:S585" si="362">E586/24</f>
        <v>1588.7916666666667</v>
      </c>
      <c r="F585" s="4"/>
      <c r="G585" s="4">
        <f t="shared" si="362"/>
        <v>1657.2083333333333</v>
      </c>
      <c r="H585" s="4"/>
      <c r="I585" s="4">
        <f t="shared" si="362"/>
        <v>1728.5833333333333</v>
      </c>
      <c r="J585" s="4"/>
      <c r="K585" s="4">
        <f t="shared" si="362"/>
        <v>1803</v>
      </c>
      <c r="L585" s="4"/>
      <c r="M585" s="4">
        <f t="shared" si="362"/>
        <v>1880.4583333333333</v>
      </c>
      <c r="N585" s="4"/>
      <c r="O585" s="4">
        <f t="shared" si="362"/>
        <v>1961.2916666666667</v>
      </c>
      <c r="P585" s="4"/>
      <c r="Q585" s="4">
        <f t="shared" si="362"/>
        <v>2045.7916666666667</v>
      </c>
      <c r="R585" s="4"/>
      <c r="S585" s="4">
        <f t="shared" si="362"/>
        <v>2045.7916666666667</v>
      </c>
    </row>
    <row r="586" spans="1:19" hidden="1">
      <c r="B586" s="3" t="s">
        <v>13</v>
      </c>
      <c r="C586" s="13">
        <f>ROUND(C520*1.014,0)</f>
        <v>36562</v>
      </c>
      <c r="D586" s="13"/>
      <c r="E586" s="13">
        <f t="shared" ref="E586:Q586" si="363">ROUND(E520*1.014,0)</f>
        <v>38131</v>
      </c>
      <c r="F586" s="13"/>
      <c r="G586" s="13">
        <f t="shared" si="363"/>
        <v>39773</v>
      </c>
      <c r="H586" s="13"/>
      <c r="I586" s="13">
        <f t="shared" si="363"/>
        <v>41486</v>
      </c>
      <c r="J586" s="13"/>
      <c r="K586" s="13">
        <f t="shared" si="363"/>
        <v>43272</v>
      </c>
      <c r="L586" s="13"/>
      <c r="M586" s="13">
        <f t="shared" si="363"/>
        <v>45131</v>
      </c>
      <c r="N586" s="13"/>
      <c r="O586" s="13">
        <f t="shared" si="363"/>
        <v>47071</v>
      </c>
      <c r="P586" s="13"/>
      <c r="Q586" s="13">
        <f t="shared" si="363"/>
        <v>49099</v>
      </c>
      <c r="R586" s="13"/>
      <c r="S586" s="13">
        <f>ROUND(S520*1.014,0)</f>
        <v>49099</v>
      </c>
    </row>
    <row r="587" spans="1:19" hidden="1">
      <c r="A587" s="2" t="s">
        <v>49</v>
      </c>
    </row>
    <row r="588" spans="1:19" hidden="1"/>
    <row r="589" spans="1:19" hidden="1"/>
    <row r="590" spans="1:19" ht="12.75">
      <c r="A590" s="7" t="s">
        <v>64</v>
      </c>
      <c r="B590" s="36"/>
      <c r="C590" s="7"/>
      <c r="G590" s="7"/>
      <c r="H590" s="7"/>
      <c r="I590" s="7"/>
      <c r="J590" s="7"/>
      <c r="K590" s="7"/>
      <c r="L590" s="7"/>
    </row>
    <row r="591" spans="1:19" ht="20.25">
      <c r="E591" s="11"/>
      <c r="F591" s="11"/>
      <c r="G591" s="12"/>
      <c r="H591" s="46"/>
      <c r="I591" s="47"/>
      <c r="J591" s="12"/>
      <c r="K591" s="12"/>
      <c r="L591" s="12"/>
      <c r="M591" s="12"/>
      <c r="N591" s="12"/>
      <c r="O591" s="15"/>
      <c r="P591" s="15"/>
      <c r="S591" s="15"/>
    </row>
    <row r="592" spans="1:19" ht="12.75">
      <c r="A592" s="6" t="s">
        <v>67</v>
      </c>
      <c r="B592" s="36"/>
      <c r="C592" s="7"/>
      <c r="D592" s="7"/>
      <c r="E592" s="7"/>
      <c r="F592" s="7"/>
      <c r="G592" s="7"/>
      <c r="H592" s="47"/>
      <c r="I592" s="47"/>
    </row>
    <row r="593" spans="1:20" ht="12.75">
      <c r="A593" s="6" t="s">
        <v>70</v>
      </c>
      <c r="B593" s="36"/>
      <c r="C593" s="7"/>
      <c r="D593" s="7"/>
      <c r="E593" s="7"/>
      <c r="F593" s="7"/>
      <c r="G593" s="7"/>
      <c r="H593" s="47"/>
      <c r="I593" s="47"/>
    </row>
    <row r="594" spans="1:20" ht="12.75">
      <c r="A594" s="6"/>
      <c r="B594" s="36"/>
      <c r="C594" s="7"/>
      <c r="D594" s="7"/>
      <c r="E594" s="7"/>
      <c r="F594" s="7"/>
      <c r="G594" s="7"/>
      <c r="H594" s="7"/>
    </row>
    <row r="595" spans="1:20" ht="12.75" customHeight="1">
      <c r="A595" s="9"/>
      <c r="B595" s="27"/>
      <c r="C595" s="10"/>
      <c r="D595" s="10"/>
      <c r="E595" s="10"/>
      <c r="F595" s="10"/>
      <c r="G595" s="10"/>
      <c r="H595" s="10"/>
      <c r="Q595" s="15"/>
      <c r="R595" s="15"/>
      <c r="S595" s="45"/>
      <c r="T595" s="45"/>
    </row>
    <row r="596" spans="1:20" s="27" customFormat="1" ht="12.75">
      <c r="A596" s="11" t="s">
        <v>68</v>
      </c>
      <c r="C596" s="27" t="s">
        <v>2</v>
      </c>
      <c r="D596" s="27" t="s">
        <v>3</v>
      </c>
      <c r="E596" s="27" t="s">
        <v>4</v>
      </c>
      <c r="F596" s="27" t="s">
        <v>5</v>
      </c>
      <c r="G596" s="27" t="s">
        <v>6</v>
      </c>
      <c r="H596" s="27" t="s">
        <v>7</v>
      </c>
      <c r="I596" s="27" t="s">
        <v>8</v>
      </c>
      <c r="J596" s="27" t="s">
        <v>9</v>
      </c>
      <c r="K596" s="27" t="s">
        <v>52</v>
      </c>
      <c r="L596" s="27" t="s">
        <v>54</v>
      </c>
      <c r="M596" s="27" t="s">
        <v>55</v>
      </c>
      <c r="N596" s="27" t="s">
        <v>56</v>
      </c>
      <c r="O596" s="27" t="s">
        <v>57</v>
      </c>
      <c r="P596" s="27" t="s">
        <v>58</v>
      </c>
      <c r="Q596" s="27" t="s">
        <v>59</v>
      </c>
      <c r="R596" s="27" t="s">
        <v>60</v>
      </c>
      <c r="S596" s="27" t="s">
        <v>61</v>
      </c>
      <c r="T596" s="27" t="s">
        <v>62</v>
      </c>
    </row>
    <row r="597" spans="1:20" s="27" customFormat="1" ht="12.75">
      <c r="A597" s="11"/>
    </row>
    <row r="598" spans="1:20" s="27" customFormat="1" ht="12.75">
      <c r="A598" s="11"/>
      <c r="B598" s="33" t="s">
        <v>65</v>
      </c>
      <c r="C598" s="33">
        <f>C600/2080</f>
        <v>8.6774038461538456</v>
      </c>
      <c r="D598" s="33">
        <f t="shared" ref="D598:T598" si="364">D600/2080</f>
        <v>8.8644230769230763</v>
      </c>
      <c r="E598" s="33">
        <f t="shared" si="364"/>
        <v>9.0504807692307701</v>
      </c>
      <c r="F598" s="33">
        <f t="shared" si="364"/>
        <v>9.2451923076923084</v>
      </c>
      <c r="G598" s="33">
        <f t="shared" si="364"/>
        <v>9.438942307692308</v>
      </c>
      <c r="H598" s="33">
        <f t="shared" si="364"/>
        <v>9.6423076923076927</v>
      </c>
      <c r="I598" s="33">
        <f t="shared" si="364"/>
        <v>9.8461538461538467</v>
      </c>
      <c r="J598" s="33">
        <f t="shared" si="364"/>
        <v>10.057692307692308</v>
      </c>
      <c r="K598" s="33">
        <f t="shared" si="364"/>
        <v>10.268269230769231</v>
      </c>
      <c r="L598" s="33">
        <f t="shared" si="364"/>
        <v>10.488942307692307</v>
      </c>
      <c r="M598" s="33">
        <f t="shared" si="364"/>
        <v>10.708173076923076</v>
      </c>
      <c r="N598" s="33">
        <f t="shared" si="364"/>
        <v>10.938461538461539</v>
      </c>
      <c r="O598" s="33">
        <f t="shared" si="364"/>
        <v>11.170192307692307</v>
      </c>
      <c r="P598" s="33">
        <f t="shared" si="364"/>
        <v>11.410096153846155</v>
      </c>
      <c r="Q598" s="33">
        <f t="shared" si="364"/>
        <v>11.650961538461539</v>
      </c>
      <c r="R598" s="33">
        <f t="shared" si="364"/>
        <v>11.901442307692308</v>
      </c>
      <c r="S598" s="33">
        <f t="shared" si="364"/>
        <v>12.152403846153845</v>
      </c>
      <c r="T598" s="33">
        <f t="shared" si="364"/>
        <v>12.413461538461538</v>
      </c>
    </row>
    <row r="599" spans="1:20" s="27" customFormat="1" ht="12.75">
      <c r="A599" s="11"/>
      <c r="B599" s="33" t="s">
        <v>51</v>
      </c>
      <c r="C599" s="33">
        <f>C600/24</f>
        <v>752.04166666666663</v>
      </c>
      <c r="D599" s="33">
        <f t="shared" ref="D599:T599" si="365">D600/24</f>
        <v>768.25</v>
      </c>
      <c r="E599" s="33">
        <f t="shared" si="365"/>
        <v>784.375</v>
      </c>
      <c r="F599" s="33">
        <f t="shared" si="365"/>
        <v>801.25</v>
      </c>
      <c r="G599" s="33">
        <f t="shared" si="365"/>
        <v>818.04166666666663</v>
      </c>
      <c r="H599" s="33">
        <f t="shared" si="365"/>
        <v>835.66666666666663</v>
      </c>
      <c r="I599" s="33">
        <f t="shared" si="365"/>
        <v>853.33333333333337</v>
      </c>
      <c r="J599" s="33">
        <f t="shared" si="365"/>
        <v>871.66666666666663</v>
      </c>
      <c r="K599" s="33">
        <f t="shared" si="365"/>
        <v>889.91666666666663</v>
      </c>
      <c r="L599" s="33">
        <f t="shared" si="365"/>
        <v>909.04166666666663</v>
      </c>
      <c r="M599" s="33">
        <f t="shared" si="365"/>
        <v>928.04166666666663</v>
      </c>
      <c r="N599" s="33">
        <f t="shared" si="365"/>
        <v>948</v>
      </c>
      <c r="O599" s="33">
        <f t="shared" si="365"/>
        <v>968.08333333333337</v>
      </c>
      <c r="P599" s="33">
        <f t="shared" si="365"/>
        <v>988.875</v>
      </c>
      <c r="Q599" s="33">
        <f t="shared" si="365"/>
        <v>1009.75</v>
      </c>
      <c r="R599" s="33">
        <f t="shared" si="365"/>
        <v>1031.4583333333333</v>
      </c>
      <c r="S599" s="33">
        <f t="shared" si="365"/>
        <v>1053.2083333333333</v>
      </c>
      <c r="T599" s="33">
        <f t="shared" si="365"/>
        <v>1075.8333333333333</v>
      </c>
    </row>
    <row r="600" spans="1:20">
      <c r="A600" s="18" t="s">
        <v>10</v>
      </c>
      <c r="B600" s="32" t="s">
        <v>66</v>
      </c>
      <c r="C600" s="34">
        <v>18049</v>
      </c>
      <c r="D600" s="34">
        <v>18438</v>
      </c>
      <c r="E600" s="34">
        <v>18825</v>
      </c>
      <c r="F600" s="34">
        <v>19230</v>
      </c>
      <c r="G600" s="34">
        <v>19633</v>
      </c>
      <c r="H600" s="34">
        <v>20056</v>
      </c>
      <c r="I600" s="34">
        <v>20480</v>
      </c>
      <c r="J600" s="34">
        <v>20920</v>
      </c>
      <c r="K600" s="34">
        <v>21358</v>
      </c>
      <c r="L600" s="34">
        <v>21817</v>
      </c>
      <c r="M600" s="34">
        <v>22273</v>
      </c>
      <c r="N600" s="34">
        <v>22752</v>
      </c>
      <c r="O600" s="34">
        <v>23234</v>
      </c>
      <c r="P600" s="34">
        <v>23733</v>
      </c>
      <c r="Q600" s="34">
        <v>24234</v>
      </c>
      <c r="R600" s="34">
        <v>24755</v>
      </c>
      <c r="S600" s="34">
        <v>25277</v>
      </c>
      <c r="T600" s="35">
        <v>25820</v>
      </c>
    </row>
    <row r="601" spans="1:20" hidden="1">
      <c r="A601" s="20"/>
      <c r="B601" s="37" t="s">
        <v>53</v>
      </c>
      <c r="C601" s="21"/>
      <c r="D601" s="21">
        <f>17469*1.0215</f>
        <v>17844.583500000001</v>
      </c>
      <c r="E601" s="21"/>
      <c r="F601" s="21">
        <f>18220*1.0215</f>
        <v>18611.73</v>
      </c>
      <c r="G601" s="21"/>
      <c r="H601" s="21">
        <f>19002*1.0215</f>
        <v>19410.543000000001</v>
      </c>
      <c r="I601" s="21"/>
      <c r="J601" s="21">
        <f>19821*1.0215</f>
        <v>20247.1515</v>
      </c>
      <c r="K601" s="21"/>
      <c r="L601" s="21">
        <f>20671*1.0215</f>
        <v>21115.426500000001</v>
      </c>
      <c r="M601" s="21"/>
      <c r="N601" s="21">
        <f>21557*1.0215</f>
        <v>22020.4755</v>
      </c>
      <c r="O601" s="21"/>
      <c r="P601" s="21">
        <f>22487*1.0215</f>
        <v>22970.470500000003</v>
      </c>
      <c r="Q601" s="21"/>
      <c r="R601" s="21">
        <f>23455*1.0215</f>
        <v>23959.282500000001</v>
      </c>
      <c r="S601" s="21"/>
      <c r="T601" s="22">
        <f>24464*1.0215</f>
        <v>24989.976000000002</v>
      </c>
    </row>
    <row r="602" spans="1:20" ht="12.75" hidden="1">
      <c r="A602" s="23" t="s">
        <v>63</v>
      </c>
      <c r="B602" s="38" t="s">
        <v>13</v>
      </c>
      <c r="C602" s="19">
        <v>17469</v>
      </c>
      <c r="D602" s="19"/>
      <c r="E602" s="19">
        <v>18220</v>
      </c>
      <c r="F602" s="19"/>
      <c r="G602" s="19">
        <v>19002</v>
      </c>
      <c r="H602" s="19"/>
      <c r="I602" s="19">
        <v>19821</v>
      </c>
      <c r="J602" s="19"/>
      <c r="K602" s="19">
        <v>20671</v>
      </c>
      <c r="L602" s="19"/>
      <c r="M602" s="19">
        <v>21557</v>
      </c>
      <c r="N602" s="19"/>
      <c r="O602" s="19">
        <v>22487</v>
      </c>
      <c r="P602" s="19"/>
      <c r="Q602" s="19">
        <v>23455</v>
      </c>
      <c r="R602" s="19"/>
      <c r="S602" s="19">
        <f>Q602*1.043</f>
        <v>24463.564999999999</v>
      </c>
      <c r="T602" s="17"/>
    </row>
    <row r="603" spans="1:20" ht="12.75">
      <c r="A603" s="24"/>
      <c r="B603" s="39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</row>
    <row r="604" spans="1:20" s="28" customFormat="1" ht="12.75">
      <c r="A604" s="29"/>
      <c r="B604" s="39" t="s">
        <v>65</v>
      </c>
      <c r="C604" s="30">
        <f>C606/2080</f>
        <v>9.233653846153846</v>
      </c>
      <c r="D604" s="30">
        <f t="shared" ref="D604:T604" si="366">D606/2080</f>
        <v>9.432211538461539</v>
      </c>
      <c r="E604" s="30">
        <f t="shared" si="366"/>
        <v>9.6307692307692303</v>
      </c>
      <c r="F604" s="30">
        <f t="shared" si="366"/>
        <v>9.8379807692307697</v>
      </c>
      <c r="G604" s="30">
        <f t="shared" si="366"/>
        <v>10.044711538461538</v>
      </c>
      <c r="H604" s="30">
        <f t="shared" si="366"/>
        <v>10.260576923076924</v>
      </c>
      <c r="I604" s="30">
        <f t="shared" si="366"/>
        <v>10.476442307692308</v>
      </c>
      <c r="J604" s="30">
        <f t="shared" si="366"/>
        <v>10.701442307692307</v>
      </c>
      <c r="K604" s="30">
        <f t="shared" si="366"/>
        <v>10.928846153846154</v>
      </c>
      <c r="L604" s="30">
        <f t="shared" si="366"/>
        <v>11.163942307692308</v>
      </c>
      <c r="M604" s="30">
        <f t="shared" si="366"/>
        <v>11.397596153846154</v>
      </c>
      <c r="N604" s="30">
        <f t="shared" si="366"/>
        <v>11.642788461538462</v>
      </c>
      <c r="O604" s="30">
        <f t="shared" si="366"/>
        <v>11.887499999999999</v>
      </c>
      <c r="P604" s="30">
        <f t="shared" si="366"/>
        <v>12.143269230769231</v>
      </c>
      <c r="Q604" s="30">
        <f t="shared" si="366"/>
        <v>12.399038461538462</v>
      </c>
      <c r="R604" s="30">
        <f t="shared" si="366"/>
        <v>12.665865384615385</v>
      </c>
      <c r="S604" s="30">
        <f t="shared" si="366"/>
        <v>12.932211538461539</v>
      </c>
      <c r="T604" s="30">
        <f t="shared" si="366"/>
        <v>13.210576923076923</v>
      </c>
    </row>
    <row r="605" spans="1:20">
      <c r="B605" s="33" t="s">
        <v>51</v>
      </c>
      <c r="C605" s="28">
        <f>C606/24</f>
        <v>800.25</v>
      </c>
      <c r="D605" s="28">
        <f t="shared" ref="D605:T605" si="367">D606/24</f>
        <v>817.45833333333337</v>
      </c>
      <c r="E605" s="28">
        <f t="shared" si="367"/>
        <v>834.66666666666663</v>
      </c>
      <c r="F605" s="28">
        <f t="shared" si="367"/>
        <v>852.625</v>
      </c>
      <c r="G605" s="28">
        <f t="shared" si="367"/>
        <v>870.54166666666663</v>
      </c>
      <c r="H605" s="28">
        <f t="shared" si="367"/>
        <v>889.25</v>
      </c>
      <c r="I605" s="28">
        <f t="shared" si="367"/>
        <v>907.95833333333337</v>
      </c>
      <c r="J605" s="28">
        <f t="shared" si="367"/>
        <v>927.45833333333337</v>
      </c>
      <c r="K605" s="28">
        <f t="shared" si="367"/>
        <v>947.16666666666663</v>
      </c>
      <c r="L605" s="28">
        <f t="shared" si="367"/>
        <v>967.54166666666663</v>
      </c>
      <c r="M605" s="28">
        <f t="shared" si="367"/>
        <v>987.79166666666663</v>
      </c>
      <c r="N605" s="28">
        <f t="shared" si="367"/>
        <v>1009.0416666666666</v>
      </c>
      <c r="O605" s="28">
        <f t="shared" si="367"/>
        <v>1030.25</v>
      </c>
      <c r="P605" s="28">
        <f t="shared" si="367"/>
        <v>1052.4166666666667</v>
      </c>
      <c r="Q605" s="28">
        <f t="shared" si="367"/>
        <v>1074.5833333333333</v>
      </c>
      <c r="R605" s="28">
        <f t="shared" si="367"/>
        <v>1097.7083333333333</v>
      </c>
      <c r="S605" s="28">
        <f t="shared" si="367"/>
        <v>1120.7916666666667</v>
      </c>
      <c r="T605" s="28">
        <f t="shared" si="367"/>
        <v>1144.9166666666667</v>
      </c>
    </row>
    <row r="606" spans="1:20">
      <c r="A606" s="18" t="s">
        <v>14</v>
      </c>
      <c r="B606" s="40" t="s">
        <v>66</v>
      </c>
      <c r="C606" s="34">
        <v>19206</v>
      </c>
      <c r="D606" s="34">
        <v>19619</v>
      </c>
      <c r="E606" s="34">
        <v>20032</v>
      </c>
      <c r="F606" s="34">
        <v>20463</v>
      </c>
      <c r="G606" s="34">
        <v>20893</v>
      </c>
      <c r="H606" s="34">
        <v>21342</v>
      </c>
      <c r="I606" s="34">
        <v>21791</v>
      </c>
      <c r="J606" s="34">
        <v>22259</v>
      </c>
      <c r="K606" s="34">
        <v>22732</v>
      </c>
      <c r="L606" s="34">
        <v>23221</v>
      </c>
      <c r="M606" s="34">
        <v>23707</v>
      </c>
      <c r="N606" s="34">
        <v>24217</v>
      </c>
      <c r="O606" s="34">
        <v>24726</v>
      </c>
      <c r="P606" s="34">
        <v>25258</v>
      </c>
      <c r="Q606" s="34">
        <v>25790</v>
      </c>
      <c r="R606" s="34">
        <v>26345</v>
      </c>
      <c r="S606" s="34">
        <v>26899</v>
      </c>
      <c r="T606" s="35">
        <v>27478</v>
      </c>
    </row>
    <row r="607" spans="1:20" hidden="1">
      <c r="B607" s="41" t="s">
        <v>53</v>
      </c>
      <c r="C607" s="16"/>
      <c r="D607" s="16">
        <f>18588*1.0215</f>
        <v>18987.642</v>
      </c>
      <c r="E607" s="16"/>
      <c r="F607" s="16">
        <f>19388*1.0215</f>
        <v>19804.842000000001</v>
      </c>
      <c r="G607" s="16"/>
      <c r="H607" s="16">
        <f>20221*1.0215</f>
        <v>20655.751500000002</v>
      </c>
      <c r="I607" s="16"/>
      <c r="J607" s="16">
        <f>21090*1.0215</f>
        <v>21543.435000000001</v>
      </c>
      <c r="K607" s="16"/>
      <c r="L607" s="16">
        <f>22001*1.0215</f>
        <v>22474.021500000003</v>
      </c>
      <c r="M607" s="16"/>
      <c r="N607" s="16">
        <f>22945*1.0215</f>
        <v>23438.317500000001</v>
      </c>
      <c r="O607" s="16"/>
      <c r="P607" s="16">
        <f>23931*1.0215</f>
        <v>24445.516500000002</v>
      </c>
      <c r="Q607" s="16"/>
      <c r="R607" s="16">
        <f>24961*1.0215</f>
        <v>25497.661500000002</v>
      </c>
      <c r="S607" s="16"/>
      <c r="T607" s="14">
        <f>26034*1.0215</f>
        <v>26593.731000000003</v>
      </c>
    </row>
    <row r="608" spans="1:20" hidden="1">
      <c r="A608" s="17"/>
      <c r="B608" s="38" t="s">
        <v>13</v>
      </c>
      <c r="C608" s="19">
        <v>18588</v>
      </c>
      <c r="D608" s="19"/>
      <c r="E608" s="19">
        <v>19388</v>
      </c>
      <c r="F608" s="19"/>
      <c r="G608" s="19">
        <v>20221</v>
      </c>
      <c r="H608" s="19"/>
      <c r="I608" s="19">
        <v>21090</v>
      </c>
      <c r="J608" s="19"/>
      <c r="K608" s="19">
        <v>22001</v>
      </c>
      <c r="L608" s="19"/>
      <c r="M608" s="19">
        <v>22945</v>
      </c>
      <c r="N608" s="19"/>
      <c r="O608" s="19">
        <v>23931</v>
      </c>
      <c r="P608" s="19"/>
      <c r="Q608" s="19">
        <v>24961</v>
      </c>
      <c r="R608" s="19"/>
      <c r="S608" s="19">
        <f>Q608*1.043</f>
        <v>26034.322999999997</v>
      </c>
      <c r="T608" s="17"/>
    </row>
    <row r="609" spans="1:20">
      <c r="A609" s="20"/>
      <c r="B609" s="39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</row>
    <row r="610" spans="1:20" s="28" customFormat="1">
      <c r="A610" s="31"/>
      <c r="B610" s="39" t="s">
        <v>65</v>
      </c>
      <c r="C610" s="30">
        <f>C612/2080</f>
        <v>9.8269230769230766</v>
      </c>
      <c r="D610" s="30">
        <f t="shared" ref="D610:T610" si="368">D612/2080</f>
        <v>10.038461538461538</v>
      </c>
      <c r="E610" s="30">
        <f t="shared" si="368"/>
        <v>10.249038461538461</v>
      </c>
      <c r="F610" s="30">
        <f t="shared" si="368"/>
        <v>10.469230769230769</v>
      </c>
      <c r="G610" s="30">
        <f t="shared" si="368"/>
        <v>10.689423076923077</v>
      </c>
      <c r="H610" s="30">
        <f t="shared" si="368"/>
        <v>10.919230769230769</v>
      </c>
      <c r="I610" s="30">
        <f t="shared" si="368"/>
        <v>11.148557692307692</v>
      </c>
      <c r="J610" s="30">
        <f t="shared" si="368"/>
        <v>11.388461538461538</v>
      </c>
      <c r="K610" s="30">
        <f t="shared" si="368"/>
        <v>11.629326923076922</v>
      </c>
      <c r="L610" s="30">
        <f t="shared" si="368"/>
        <v>11.879326923076922</v>
      </c>
      <c r="M610" s="30">
        <f t="shared" si="368"/>
        <v>12.128846153846155</v>
      </c>
      <c r="N610" s="30">
        <f t="shared" si="368"/>
        <v>12.389903846153846</v>
      </c>
      <c r="O610" s="30">
        <f t="shared" si="368"/>
        <v>12.65048076923077</v>
      </c>
      <c r="P610" s="30">
        <f t="shared" si="368"/>
        <v>12.922596153846154</v>
      </c>
      <c r="Q610" s="30">
        <f t="shared" si="368"/>
        <v>13.196153846153846</v>
      </c>
      <c r="R610" s="30">
        <f t="shared" si="368"/>
        <v>13.479807692307693</v>
      </c>
      <c r="S610" s="30">
        <f t="shared" si="368"/>
        <v>13.763461538461538</v>
      </c>
      <c r="T610" s="30">
        <f t="shared" si="368"/>
        <v>14.059615384615384</v>
      </c>
    </row>
    <row r="611" spans="1:20" s="28" customFormat="1">
      <c r="B611" s="42" t="s">
        <v>51</v>
      </c>
      <c r="C611" s="28">
        <f>C612/24</f>
        <v>851.66666666666663</v>
      </c>
      <c r="D611" s="28">
        <f t="shared" ref="D611:T611" si="369">D612/24</f>
        <v>870</v>
      </c>
      <c r="E611" s="28">
        <f t="shared" si="369"/>
        <v>888.25</v>
      </c>
      <c r="F611" s="28">
        <f t="shared" si="369"/>
        <v>907.33333333333337</v>
      </c>
      <c r="G611" s="28">
        <f t="shared" si="369"/>
        <v>926.41666666666663</v>
      </c>
      <c r="H611" s="28">
        <f t="shared" si="369"/>
        <v>946.33333333333337</v>
      </c>
      <c r="I611" s="28">
        <f t="shared" si="369"/>
        <v>966.20833333333337</v>
      </c>
      <c r="J611" s="28">
        <f t="shared" si="369"/>
        <v>987</v>
      </c>
      <c r="K611" s="28">
        <f t="shared" si="369"/>
        <v>1007.875</v>
      </c>
      <c r="L611" s="28">
        <f t="shared" si="369"/>
        <v>1029.5416666666667</v>
      </c>
      <c r="M611" s="28">
        <f t="shared" si="369"/>
        <v>1051.1666666666667</v>
      </c>
      <c r="N611" s="28">
        <f t="shared" si="369"/>
        <v>1073.7916666666667</v>
      </c>
      <c r="O611" s="28">
        <f t="shared" si="369"/>
        <v>1096.375</v>
      </c>
      <c r="P611" s="28">
        <f t="shared" si="369"/>
        <v>1119.9583333333333</v>
      </c>
      <c r="Q611" s="28">
        <f t="shared" si="369"/>
        <v>1143.6666666666667</v>
      </c>
      <c r="R611" s="28">
        <f t="shared" si="369"/>
        <v>1168.25</v>
      </c>
      <c r="S611" s="28">
        <f t="shared" si="369"/>
        <v>1192.8333333333333</v>
      </c>
      <c r="T611" s="28">
        <f t="shared" si="369"/>
        <v>1218.5</v>
      </c>
    </row>
    <row r="612" spans="1:20" s="20" customFormat="1">
      <c r="A612" s="18" t="s">
        <v>15</v>
      </c>
      <c r="B612" s="40" t="s">
        <v>66</v>
      </c>
      <c r="C612" s="34">
        <v>20440</v>
      </c>
      <c r="D612" s="34">
        <v>20880</v>
      </c>
      <c r="E612" s="34">
        <v>21318</v>
      </c>
      <c r="F612" s="34">
        <v>21776</v>
      </c>
      <c r="G612" s="34">
        <v>22234</v>
      </c>
      <c r="H612" s="34">
        <v>22712</v>
      </c>
      <c r="I612" s="34">
        <v>23189</v>
      </c>
      <c r="J612" s="34">
        <v>23688</v>
      </c>
      <c r="K612" s="34">
        <v>24189</v>
      </c>
      <c r="L612" s="34">
        <v>24709</v>
      </c>
      <c r="M612" s="34">
        <v>25228</v>
      </c>
      <c r="N612" s="34">
        <v>25771</v>
      </c>
      <c r="O612" s="34">
        <v>26313</v>
      </c>
      <c r="P612" s="34">
        <v>26879</v>
      </c>
      <c r="Q612" s="34">
        <v>27448</v>
      </c>
      <c r="R612" s="34">
        <v>28038</v>
      </c>
      <c r="S612" s="34">
        <v>28628</v>
      </c>
      <c r="T612" s="35">
        <v>29244</v>
      </c>
    </row>
    <row r="613" spans="1:20" hidden="1">
      <c r="B613" s="41" t="s">
        <v>53</v>
      </c>
      <c r="C613" s="16"/>
      <c r="D613" s="16">
        <f>19783*1.0215</f>
        <v>20208.334500000001</v>
      </c>
      <c r="E613" s="16"/>
      <c r="F613" s="16">
        <f>20632*1.0215</f>
        <v>21075.588</v>
      </c>
      <c r="G613" s="16"/>
      <c r="H613" s="16">
        <f>21519*1.0215</f>
        <v>21981.658500000001</v>
      </c>
      <c r="I613" s="16"/>
      <c r="J613" s="16">
        <f>22443*1.0215</f>
        <v>22925.524500000003</v>
      </c>
      <c r="K613" s="16"/>
      <c r="L613" s="16">
        <f>23411*1.0215</f>
        <v>23914.336500000001</v>
      </c>
      <c r="M613" s="16"/>
      <c r="N613" s="16">
        <f>24417*1.0215</f>
        <v>24941.965500000002</v>
      </c>
      <c r="O613" s="16"/>
      <c r="P613" s="16">
        <f>25467*1.0215</f>
        <v>26014.540500000003</v>
      </c>
      <c r="Q613" s="16"/>
      <c r="R613" s="16">
        <f>26565*1.0215</f>
        <v>27136.147500000003</v>
      </c>
      <c r="S613" s="16"/>
      <c r="T613" s="14">
        <f>27707*1.0215</f>
        <v>28302.700500000003</v>
      </c>
    </row>
    <row r="614" spans="1:20" hidden="1">
      <c r="A614" s="17"/>
      <c r="B614" s="38" t="s">
        <v>13</v>
      </c>
      <c r="C614" s="19">
        <v>19783</v>
      </c>
      <c r="D614" s="19"/>
      <c r="E614" s="19">
        <v>20632</v>
      </c>
      <c r="F614" s="19"/>
      <c r="G614" s="19">
        <v>21519</v>
      </c>
      <c r="H614" s="19"/>
      <c r="I614" s="19">
        <v>22443</v>
      </c>
      <c r="J614" s="19"/>
      <c r="K614" s="19">
        <v>23411</v>
      </c>
      <c r="L614" s="19"/>
      <c r="M614" s="19">
        <v>24417</v>
      </c>
      <c r="N614" s="19"/>
      <c r="O614" s="19">
        <v>25467</v>
      </c>
      <c r="P614" s="19"/>
      <c r="Q614" s="19">
        <v>26565</v>
      </c>
      <c r="R614" s="19"/>
      <c r="S614" s="19">
        <f>Q614*1.043</f>
        <v>27707.294999999998</v>
      </c>
      <c r="T614" s="17"/>
    </row>
    <row r="615" spans="1:20">
      <c r="A615" s="20"/>
      <c r="B615" s="39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</row>
    <row r="616" spans="1:20" s="28" customFormat="1">
      <c r="A616" s="31"/>
      <c r="B616" s="39" t="s">
        <v>65</v>
      </c>
      <c r="C616" s="30">
        <f>C618/2080</f>
        <v>10.458173076923076</v>
      </c>
      <c r="D616" s="30">
        <f t="shared" ref="D616:T616" si="370">D618/2080</f>
        <v>10.683173076923078</v>
      </c>
      <c r="E616" s="30">
        <f t="shared" si="370"/>
        <v>10.908173076923077</v>
      </c>
      <c r="F616" s="30">
        <f t="shared" si="370"/>
        <v>11.142307692307693</v>
      </c>
      <c r="G616" s="30">
        <f t="shared" si="370"/>
        <v>11.375480769230769</v>
      </c>
      <c r="H616" s="30">
        <f t="shared" si="370"/>
        <v>11.619711538461539</v>
      </c>
      <c r="I616" s="30">
        <f t="shared" si="370"/>
        <v>11.865384615384615</v>
      </c>
      <c r="J616" s="30">
        <f t="shared" si="370"/>
        <v>12.120673076923078</v>
      </c>
      <c r="K616" s="30">
        <f t="shared" si="370"/>
        <v>12.375961538461539</v>
      </c>
      <c r="L616" s="30">
        <f t="shared" si="370"/>
        <v>12.642307692307693</v>
      </c>
      <c r="M616" s="30">
        <f t="shared" si="370"/>
        <v>12.908653846153847</v>
      </c>
      <c r="N616" s="30">
        <f t="shared" si="370"/>
        <v>13.186057692307692</v>
      </c>
      <c r="O616" s="30">
        <f t="shared" si="370"/>
        <v>13.463461538461539</v>
      </c>
      <c r="P616" s="30">
        <f t="shared" si="370"/>
        <v>13.752884615384616</v>
      </c>
      <c r="Q616" s="30">
        <f t="shared" si="370"/>
        <v>14.042788461538462</v>
      </c>
      <c r="R616" s="30">
        <f t="shared" si="370"/>
        <v>14.345192307692308</v>
      </c>
      <c r="S616" s="30">
        <f t="shared" si="370"/>
        <v>14.647115384615384</v>
      </c>
      <c r="T616" s="30">
        <f t="shared" si="370"/>
        <v>14.962019230769231</v>
      </c>
    </row>
    <row r="617" spans="1:20" s="28" customFormat="1">
      <c r="B617" s="42" t="s">
        <v>51</v>
      </c>
      <c r="C617" s="28">
        <f>C618/24</f>
        <v>906.375</v>
      </c>
      <c r="D617" s="28">
        <f t="shared" ref="D617:T617" si="371">D618/24</f>
        <v>925.875</v>
      </c>
      <c r="E617" s="28">
        <f t="shared" si="371"/>
        <v>945.375</v>
      </c>
      <c r="F617" s="28">
        <f t="shared" si="371"/>
        <v>965.66666666666663</v>
      </c>
      <c r="G617" s="28">
        <f t="shared" si="371"/>
        <v>985.875</v>
      </c>
      <c r="H617" s="28">
        <f t="shared" si="371"/>
        <v>1007.0416666666666</v>
      </c>
      <c r="I617" s="28">
        <f t="shared" si="371"/>
        <v>1028.3333333333333</v>
      </c>
      <c r="J617" s="28">
        <f t="shared" si="371"/>
        <v>1050.4583333333333</v>
      </c>
      <c r="K617" s="28">
        <f t="shared" si="371"/>
        <v>1072.5833333333333</v>
      </c>
      <c r="L617" s="28">
        <f t="shared" si="371"/>
        <v>1095.6666666666667</v>
      </c>
      <c r="M617" s="28">
        <f t="shared" si="371"/>
        <v>1118.75</v>
      </c>
      <c r="N617" s="28">
        <f t="shared" si="371"/>
        <v>1142.7916666666667</v>
      </c>
      <c r="O617" s="28">
        <f t="shared" si="371"/>
        <v>1166.8333333333333</v>
      </c>
      <c r="P617" s="28">
        <f t="shared" si="371"/>
        <v>1191.9166666666667</v>
      </c>
      <c r="Q617" s="28">
        <f t="shared" si="371"/>
        <v>1217.0416666666667</v>
      </c>
      <c r="R617" s="28">
        <f t="shared" si="371"/>
        <v>1243.25</v>
      </c>
      <c r="S617" s="28">
        <f t="shared" si="371"/>
        <v>1269.4166666666667</v>
      </c>
      <c r="T617" s="28">
        <f t="shared" si="371"/>
        <v>1296.7083333333333</v>
      </c>
    </row>
    <row r="618" spans="1:20">
      <c r="A618" s="18" t="s">
        <v>16</v>
      </c>
      <c r="B618" s="38" t="s">
        <v>66</v>
      </c>
      <c r="C618" s="34">
        <v>21753</v>
      </c>
      <c r="D618" s="34">
        <v>22221</v>
      </c>
      <c r="E618" s="34">
        <v>22689</v>
      </c>
      <c r="F618" s="34">
        <v>23176</v>
      </c>
      <c r="G618" s="34">
        <v>23661</v>
      </c>
      <c r="H618" s="34">
        <v>24169</v>
      </c>
      <c r="I618" s="34">
        <v>24680</v>
      </c>
      <c r="J618" s="34">
        <v>25211</v>
      </c>
      <c r="K618" s="34">
        <v>25742</v>
      </c>
      <c r="L618" s="34">
        <v>26296</v>
      </c>
      <c r="M618" s="34">
        <v>26850</v>
      </c>
      <c r="N618" s="34">
        <v>27427</v>
      </c>
      <c r="O618" s="34">
        <v>28004</v>
      </c>
      <c r="P618" s="34">
        <v>28606</v>
      </c>
      <c r="Q618" s="34">
        <v>29209</v>
      </c>
      <c r="R618" s="34">
        <v>29838</v>
      </c>
      <c r="S618" s="34">
        <v>30466</v>
      </c>
      <c r="T618" s="35">
        <v>31121</v>
      </c>
    </row>
    <row r="619" spans="1:20" hidden="1">
      <c r="B619" s="43" t="s">
        <v>53</v>
      </c>
      <c r="C619" s="16"/>
      <c r="D619" s="16">
        <f>21053*1.0215</f>
        <v>21505.639500000001</v>
      </c>
      <c r="E619" s="16"/>
      <c r="F619" s="16">
        <f>21959*1.0215</f>
        <v>22431.1185</v>
      </c>
      <c r="G619" s="16"/>
      <c r="H619" s="16">
        <f>22900*1.0215</f>
        <v>23392.350000000002</v>
      </c>
      <c r="I619" s="16"/>
      <c r="J619" s="16">
        <f>23886*1.0215</f>
        <v>24399.549000000003</v>
      </c>
      <c r="K619" s="16"/>
      <c r="L619" s="16">
        <f>24914*1.0215</f>
        <v>25449.651000000002</v>
      </c>
      <c r="M619" s="16"/>
      <c r="N619" s="16">
        <f>25986*1.0215</f>
        <v>26544.699000000001</v>
      </c>
      <c r="O619" s="16"/>
      <c r="P619" s="16">
        <f>27103*1.0215</f>
        <v>27685.714500000002</v>
      </c>
      <c r="Q619" s="16"/>
      <c r="R619" s="16">
        <f>28270*1.0215</f>
        <v>28877.805</v>
      </c>
      <c r="S619" s="16"/>
      <c r="T619" s="14">
        <f>29486*1.0215</f>
        <v>30119.949000000001</v>
      </c>
    </row>
    <row r="620" spans="1:20" hidden="1">
      <c r="A620" s="17"/>
      <c r="B620" s="38" t="s">
        <v>13</v>
      </c>
      <c r="C620" s="19">
        <v>21053</v>
      </c>
      <c r="D620" s="19"/>
      <c r="E620" s="19">
        <v>21959</v>
      </c>
      <c r="F620" s="19"/>
      <c r="G620" s="19">
        <v>22900</v>
      </c>
      <c r="H620" s="19"/>
      <c r="I620" s="19">
        <v>23886</v>
      </c>
      <c r="J620" s="19"/>
      <c r="K620" s="19">
        <v>24914</v>
      </c>
      <c r="L620" s="19"/>
      <c r="M620" s="19">
        <v>25986</v>
      </c>
      <c r="N620" s="19"/>
      <c r="O620" s="19">
        <v>27103</v>
      </c>
      <c r="P620" s="19"/>
      <c r="Q620" s="19">
        <v>28270</v>
      </c>
      <c r="R620" s="19"/>
      <c r="S620" s="19">
        <f>Q620*1.043</f>
        <v>29485.609999999997</v>
      </c>
      <c r="T620" s="17"/>
    </row>
    <row r="621" spans="1:20">
      <c r="A621" s="20"/>
      <c r="B621" s="39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</row>
    <row r="622" spans="1:20" s="28" customFormat="1">
      <c r="A622" s="31"/>
      <c r="B622" s="39" t="s">
        <v>65</v>
      </c>
      <c r="C622" s="30">
        <f>C624/2080</f>
        <v>11.128365384615385</v>
      </c>
      <c r="D622" s="30">
        <f t="shared" ref="D622:T622" si="372">D624/2080</f>
        <v>11.367788461538462</v>
      </c>
      <c r="E622" s="30">
        <f t="shared" si="372"/>
        <v>11.608653846153846</v>
      </c>
      <c r="F622" s="30">
        <f t="shared" si="372"/>
        <v>11.857692307692307</v>
      </c>
      <c r="G622" s="30">
        <f t="shared" si="372"/>
        <v>12.106730769230769</v>
      </c>
      <c r="H622" s="30">
        <f t="shared" si="372"/>
        <v>12.366826923076923</v>
      </c>
      <c r="I622" s="30">
        <f t="shared" si="372"/>
        <v>12.620673076923078</v>
      </c>
      <c r="J622" s="30">
        <f t="shared" si="372"/>
        <v>12.891826923076923</v>
      </c>
      <c r="K622" s="30">
        <f t="shared" si="372"/>
        <v>13.170192307692307</v>
      </c>
      <c r="L622" s="30">
        <f t="shared" si="372"/>
        <v>13.453365384615385</v>
      </c>
      <c r="M622" s="30">
        <f t="shared" si="372"/>
        <v>13.736538461538462</v>
      </c>
      <c r="N622" s="30">
        <f t="shared" si="372"/>
        <v>14.032211538461539</v>
      </c>
      <c r="O622" s="30">
        <f t="shared" si="372"/>
        <v>14.326442307692307</v>
      </c>
      <c r="P622" s="30">
        <f t="shared" si="372"/>
        <v>14.634615384615385</v>
      </c>
      <c r="Q622" s="30">
        <f t="shared" si="372"/>
        <v>14.94375</v>
      </c>
      <c r="R622" s="30">
        <f t="shared" si="372"/>
        <v>15.264903846153846</v>
      </c>
      <c r="S622" s="30">
        <f t="shared" si="372"/>
        <v>15.586538461538462</v>
      </c>
      <c r="T622" s="30">
        <f t="shared" si="372"/>
        <v>15.921634615384615</v>
      </c>
    </row>
    <row r="623" spans="1:20" s="28" customFormat="1">
      <c r="B623" s="42" t="s">
        <v>51</v>
      </c>
      <c r="C623" s="28">
        <f>C624/24</f>
        <v>964.45833333333337</v>
      </c>
      <c r="D623" s="28">
        <f t="shared" ref="D623:T623" si="373">D624/24</f>
        <v>985.20833333333337</v>
      </c>
      <c r="E623" s="28">
        <f t="shared" si="373"/>
        <v>1006.0833333333334</v>
      </c>
      <c r="F623" s="28">
        <f t="shared" si="373"/>
        <v>1027.6666666666667</v>
      </c>
      <c r="G623" s="28">
        <f t="shared" si="373"/>
        <v>1049.25</v>
      </c>
      <c r="H623" s="28">
        <f t="shared" si="373"/>
        <v>1071.7916666666667</v>
      </c>
      <c r="I623" s="28">
        <f t="shared" si="373"/>
        <v>1093.7916666666667</v>
      </c>
      <c r="J623" s="28">
        <f t="shared" si="373"/>
        <v>1117.2916666666667</v>
      </c>
      <c r="K623" s="28">
        <f t="shared" si="373"/>
        <v>1141.4166666666667</v>
      </c>
      <c r="L623" s="28">
        <f t="shared" si="373"/>
        <v>1165.9583333333333</v>
      </c>
      <c r="M623" s="28">
        <f t="shared" si="373"/>
        <v>1190.5</v>
      </c>
      <c r="N623" s="28">
        <f t="shared" si="373"/>
        <v>1216.125</v>
      </c>
      <c r="O623" s="28">
        <f t="shared" si="373"/>
        <v>1241.625</v>
      </c>
      <c r="P623" s="28">
        <f t="shared" si="373"/>
        <v>1268.3333333333333</v>
      </c>
      <c r="Q623" s="28">
        <f t="shared" si="373"/>
        <v>1295.125</v>
      </c>
      <c r="R623" s="28">
        <f t="shared" si="373"/>
        <v>1322.9583333333333</v>
      </c>
      <c r="S623" s="28">
        <f t="shared" si="373"/>
        <v>1350.8333333333333</v>
      </c>
      <c r="T623" s="28">
        <f t="shared" si="373"/>
        <v>1379.875</v>
      </c>
    </row>
    <row r="624" spans="1:20">
      <c r="A624" s="18" t="s">
        <v>17</v>
      </c>
      <c r="B624" s="44" t="s">
        <v>66</v>
      </c>
      <c r="C624" s="34">
        <v>23147</v>
      </c>
      <c r="D624" s="34">
        <v>23645</v>
      </c>
      <c r="E624" s="34">
        <v>24146</v>
      </c>
      <c r="F624" s="34">
        <v>24664</v>
      </c>
      <c r="G624" s="34">
        <v>25182</v>
      </c>
      <c r="H624" s="34">
        <v>25723</v>
      </c>
      <c r="I624" s="34">
        <v>26251</v>
      </c>
      <c r="J624" s="34">
        <v>26815</v>
      </c>
      <c r="K624" s="34">
        <v>27394</v>
      </c>
      <c r="L624" s="34">
        <v>27983</v>
      </c>
      <c r="M624" s="34">
        <v>28572</v>
      </c>
      <c r="N624" s="34">
        <v>29187</v>
      </c>
      <c r="O624" s="34">
        <v>29799</v>
      </c>
      <c r="P624" s="34">
        <v>30440</v>
      </c>
      <c r="Q624" s="34">
        <v>31083</v>
      </c>
      <c r="R624" s="34">
        <v>31751</v>
      </c>
      <c r="S624" s="34">
        <v>32420</v>
      </c>
      <c r="T624" s="35">
        <v>33117</v>
      </c>
    </row>
    <row r="625" spans="1:20" hidden="1">
      <c r="A625" s="1" t="s">
        <v>18</v>
      </c>
      <c r="B625" s="43" t="s">
        <v>53</v>
      </c>
      <c r="C625" s="16"/>
      <c r="D625" s="16">
        <f>22403*1.0215</f>
        <v>22884.664500000003</v>
      </c>
      <c r="E625" s="16"/>
      <c r="F625" s="16">
        <f>23369*1.0215</f>
        <v>23871.433500000003</v>
      </c>
      <c r="G625" s="16"/>
      <c r="H625" s="16">
        <f>24372*1.0215</f>
        <v>24895.998000000003</v>
      </c>
      <c r="I625" s="16"/>
      <c r="J625" s="16">
        <f>25407*1.0215</f>
        <v>25953.250500000002</v>
      </c>
      <c r="K625" s="16"/>
      <c r="L625" s="16">
        <f>26513*1.0215</f>
        <v>27083.029500000001</v>
      </c>
      <c r="M625" s="16"/>
      <c r="N625" s="16">
        <f>27653*1.0215</f>
        <v>28247.539500000003</v>
      </c>
      <c r="O625" s="16"/>
      <c r="P625" s="16">
        <f>28841*1.0215</f>
        <v>29461.081500000004</v>
      </c>
      <c r="Q625" s="16"/>
      <c r="R625" s="16">
        <f>30083*1.0215</f>
        <v>30729.784500000002</v>
      </c>
      <c r="S625" s="16"/>
      <c r="T625" s="14">
        <f>31377*1.0215</f>
        <v>32051.605500000001</v>
      </c>
    </row>
    <row r="626" spans="1:20" hidden="1">
      <c r="A626" s="18" t="s">
        <v>18</v>
      </c>
      <c r="B626" s="38" t="s">
        <v>13</v>
      </c>
      <c r="C626" s="19">
        <v>22403</v>
      </c>
      <c r="D626" s="19"/>
      <c r="E626" s="19">
        <v>23369</v>
      </c>
      <c r="F626" s="19"/>
      <c r="G626" s="19">
        <v>24372</v>
      </c>
      <c r="H626" s="19"/>
      <c r="I626" s="19">
        <v>25407</v>
      </c>
      <c r="J626" s="19"/>
      <c r="K626" s="19">
        <v>26513</v>
      </c>
      <c r="L626" s="19"/>
      <c r="M626" s="19">
        <v>27653</v>
      </c>
      <c r="N626" s="19"/>
      <c r="O626" s="19">
        <v>28841</v>
      </c>
      <c r="P626" s="19"/>
      <c r="Q626" s="19">
        <v>30083</v>
      </c>
      <c r="R626" s="19"/>
      <c r="S626" s="19">
        <f>Q626*1.043</f>
        <v>31376.569</v>
      </c>
      <c r="T626" s="17"/>
    </row>
    <row r="627" spans="1:20">
      <c r="A627" s="25"/>
      <c r="B627" s="39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</row>
    <row r="628" spans="1:20" s="28" customFormat="1">
      <c r="A628" s="25"/>
      <c r="B628" s="39" t="s">
        <v>65</v>
      </c>
      <c r="C628" s="30">
        <f>C630/2080</f>
        <v>11.843269230769231</v>
      </c>
      <c r="D628" s="30">
        <f t="shared" ref="D628:T628" si="374">D630/2080</f>
        <v>12.098076923076922</v>
      </c>
      <c r="E628" s="30">
        <f t="shared" si="374"/>
        <v>12.351442307692308</v>
      </c>
      <c r="F628" s="30">
        <f t="shared" si="374"/>
        <v>12.617307692307692</v>
      </c>
      <c r="G628" s="30">
        <f t="shared" si="374"/>
        <v>12.882692307692308</v>
      </c>
      <c r="H628" s="30">
        <f t="shared" si="374"/>
        <v>13.159615384615385</v>
      </c>
      <c r="I628" s="30">
        <f t="shared" si="374"/>
        <v>13.437019230769231</v>
      </c>
      <c r="J628" s="30">
        <f t="shared" si="374"/>
        <v>13.725961538461538</v>
      </c>
      <c r="K628" s="30">
        <f t="shared" si="374"/>
        <v>14.016346153846154</v>
      </c>
      <c r="L628" s="30">
        <f t="shared" si="374"/>
        <v>14.317788461538461</v>
      </c>
      <c r="M628" s="30">
        <f t="shared" si="374"/>
        <v>14.61923076923077</v>
      </c>
      <c r="N628" s="30">
        <f t="shared" si="374"/>
        <v>14.933653846153845</v>
      </c>
      <c r="O628" s="30">
        <f t="shared" si="374"/>
        <v>15.246634615384615</v>
      </c>
      <c r="P628" s="30">
        <f t="shared" si="374"/>
        <v>15.57451923076923</v>
      </c>
      <c r="Q628" s="30">
        <f t="shared" si="374"/>
        <v>15.902403846153845</v>
      </c>
      <c r="R628" s="30">
        <f t="shared" si="374"/>
        <v>16.244230769230768</v>
      </c>
      <c r="S628" s="30">
        <f t="shared" si="374"/>
        <v>16.58653846153846</v>
      </c>
      <c r="T628" s="30">
        <f t="shared" si="374"/>
        <v>16.942788461538463</v>
      </c>
    </row>
    <row r="629" spans="1:20" s="28" customFormat="1">
      <c r="B629" s="42" t="s">
        <v>51</v>
      </c>
      <c r="C629" s="28">
        <f>C630/24</f>
        <v>1026.4166666666667</v>
      </c>
      <c r="D629" s="28">
        <f t="shared" ref="D629:T629" si="375">D630/24</f>
        <v>1048.5</v>
      </c>
      <c r="E629" s="28">
        <f t="shared" si="375"/>
        <v>1070.4583333333333</v>
      </c>
      <c r="F629" s="28">
        <f t="shared" si="375"/>
        <v>1093.5</v>
      </c>
      <c r="G629" s="28">
        <f t="shared" si="375"/>
        <v>1116.5</v>
      </c>
      <c r="H629" s="28">
        <f t="shared" si="375"/>
        <v>1140.5</v>
      </c>
      <c r="I629" s="28">
        <f t="shared" si="375"/>
        <v>1164.5416666666667</v>
      </c>
      <c r="J629" s="28">
        <f t="shared" si="375"/>
        <v>1189.5833333333333</v>
      </c>
      <c r="K629" s="28">
        <f t="shared" si="375"/>
        <v>1214.75</v>
      </c>
      <c r="L629" s="28">
        <f t="shared" si="375"/>
        <v>1240.875</v>
      </c>
      <c r="M629" s="28">
        <f t="shared" si="375"/>
        <v>1267</v>
      </c>
      <c r="N629" s="28">
        <f t="shared" si="375"/>
        <v>1294.25</v>
      </c>
      <c r="O629" s="28">
        <f t="shared" si="375"/>
        <v>1321.375</v>
      </c>
      <c r="P629" s="28">
        <f t="shared" si="375"/>
        <v>1349.7916666666667</v>
      </c>
      <c r="Q629" s="28">
        <f t="shared" si="375"/>
        <v>1378.2083333333333</v>
      </c>
      <c r="R629" s="28">
        <f t="shared" si="375"/>
        <v>1407.8333333333333</v>
      </c>
      <c r="S629" s="28">
        <f t="shared" si="375"/>
        <v>1437.5</v>
      </c>
      <c r="T629" s="28">
        <f t="shared" si="375"/>
        <v>1468.375</v>
      </c>
    </row>
    <row r="630" spans="1:20">
      <c r="A630" s="18" t="s">
        <v>19</v>
      </c>
      <c r="B630" s="38" t="s">
        <v>66</v>
      </c>
      <c r="C630" s="34">
        <v>24634</v>
      </c>
      <c r="D630" s="34">
        <v>25164</v>
      </c>
      <c r="E630" s="34">
        <v>25691</v>
      </c>
      <c r="F630" s="34">
        <v>26244</v>
      </c>
      <c r="G630" s="34">
        <v>26796</v>
      </c>
      <c r="H630" s="34">
        <v>27372</v>
      </c>
      <c r="I630" s="34">
        <v>27949</v>
      </c>
      <c r="J630" s="34">
        <v>28550</v>
      </c>
      <c r="K630" s="34">
        <v>29154</v>
      </c>
      <c r="L630" s="34">
        <v>29781</v>
      </c>
      <c r="M630" s="34">
        <v>30408</v>
      </c>
      <c r="N630" s="34">
        <v>31062</v>
      </c>
      <c r="O630" s="34">
        <v>31713</v>
      </c>
      <c r="P630" s="34">
        <v>32395</v>
      </c>
      <c r="Q630" s="34">
        <v>33077</v>
      </c>
      <c r="R630" s="34">
        <v>33788</v>
      </c>
      <c r="S630" s="34">
        <v>34500</v>
      </c>
      <c r="T630" s="35">
        <v>35241</v>
      </c>
    </row>
    <row r="631" spans="1:20" hidden="1">
      <c r="B631" s="43" t="s">
        <v>53</v>
      </c>
      <c r="C631" s="16"/>
      <c r="D631" s="16">
        <f>23842*1.0215</f>
        <v>24354.603000000003</v>
      </c>
      <c r="E631" s="16"/>
      <c r="F631" s="16">
        <f>24865*1.0215</f>
        <v>25399.597500000003</v>
      </c>
      <c r="G631" s="16"/>
      <c r="H631" s="16">
        <f>25934*1.0215</f>
        <v>26491.581000000002</v>
      </c>
      <c r="I631" s="16"/>
      <c r="J631" s="16">
        <f>27050*1.0215</f>
        <v>27631.575000000001</v>
      </c>
      <c r="K631" s="16"/>
      <c r="L631" s="16">
        <f>28216*1.0215</f>
        <v>28822.644000000004</v>
      </c>
      <c r="M631" s="16"/>
      <c r="N631" s="16">
        <f>29430*1.0215</f>
        <v>30062.745000000003</v>
      </c>
      <c r="O631" s="16"/>
      <c r="P631" s="16">
        <f>30693*1.0215</f>
        <v>31352.899500000003</v>
      </c>
      <c r="Q631" s="16"/>
      <c r="R631" s="16">
        <f>32013*1.0215</f>
        <v>32701.279500000004</v>
      </c>
      <c r="S631" s="16"/>
      <c r="T631" s="14">
        <f>33390*1.0215</f>
        <v>34107.885000000002</v>
      </c>
    </row>
    <row r="632" spans="1:20" hidden="1">
      <c r="A632" s="17"/>
      <c r="B632" s="38" t="s">
        <v>13</v>
      </c>
      <c r="C632" s="19">
        <v>23842</v>
      </c>
      <c r="D632" s="19"/>
      <c r="E632" s="19">
        <v>24865</v>
      </c>
      <c r="F632" s="19"/>
      <c r="G632" s="19">
        <v>25934</v>
      </c>
      <c r="H632" s="19"/>
      <c r="I632" s="19">
        <v>27050</v>
      </c>
      <c r="J632" s="19"/>
      <c r="K632" s="19">
        <v>28216</v>
      </c>
      <c r="L632" s="19"/>
      <c r="M632" s="19">
        <v>29430</v>
      </c>
      <c r="N632" s="19"/>
      <c r="O632" s="19">
        <v>30693</v>
      </c>
      <c r="P632" s="19"/>
      <c r="Q632" s="19">
        <v>32013</v>
      </c>
      <c r="R632" s="19"/>
      <c r="S632" s="19">
        <f>Q632*1.043</f>
        <v>33389.559000000001</v>
      </c>
      <c r="T632" s="17"/>
    </row>
    <row r="633" spans="1:20">
      <c r="A633" s="20"/>
      <c r="B633" s="39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</row>
    <row r="634" spans="1:20" s="28" customFormat="1">
      <c r="A634" s="31"/>
      <c r="B634" s="39" t="s">
        <v>65</v>
      </c>
      <c r="C634" s="30">
        <f>C636/2080</f>
        <v>12.603365384615385</v>
      </c>
      <c r="D634" s="30">
        <f t="shared" ref="D634:T634" si="376">D636/2080</f>
        <v>12.874038461538461</v>
      </c>
      <c r="E634" s="30">
        <f t="shared" si="376"/>
        <v>13.145192307692307</v>
      </c>
      <c r="F634" s="30">
        <f t="shared" si="376"/>
        <v>13.427884615384615</v>
      </c>
      <c r="G634" s="30">
        <f t="shared" si="376"/>
        <v>13.709134615384615</v>
      </c>
      <c r="H634" s="30">
        <f t="shared" si="376"/>
        <v>14.003846153846155</v>
      </c>
      <c r="I634" s="30">
        <f t="shared" si="376"/>
        <v>14.30048076923077</v>
      </c>
      <c r="J634" s="30">
        <f t="shared" si="376"/>
        <v>14.607692307692307</v>
      </c>
      <c r="K634" s="30">
        <f t="shared" si="376"/>
        <v>14.917307692307693</v>
      </c>
      <c r="L634" s="30">
        <f t="shared" si="376"/>
        <v>15.23798076923077</v>
      </c>
      <c r="M634" s="30">
        <f t="shared" si="376"/>
        <v>15.55673076923077</v>
      </c>
      <c r="N634" s="30">
        <f t="shared" si="376"/>
        <v>15.890865384615385</v>
      </c>
      <c r="O634" s="30">
        <f t="shared" si="376"/>
        <v>16.22596153846154</v>
      </c>
      <c r="P634" s="30">
        <f t="shared" si="376"/>
        <v>16.574999999999999</v>
      </c>
      <c r="Q634" s="30">
        <f t="shared" si="376"/>
        <v>16.925000000000001</v>
      </c>
      <c r="R634" s="30">
        <f t="shared" si="376"/>
        <v>17.289423076923075</v>
      </c>
      <c r="S634" s="30">
        <f t="shared" si="376"/>
        <v>17.652884615384615</v>
      </c>
      <c r="T634" s="30">
        <f t="shared" si="376"/>
        <v>18.032211538461539</v>
      </c>
    </row>
    <row r="635" spans="1:20" s="28" customFormat="1">
      <c r="B635" s="42" t="s">
        <v>51</v>
      </c>
      <c r="C635" s="28">
        <f>C636/24</f>
        <v>1092.2916666666667</v>
      </c>
      <c r="D635" s="28">
        <f t="shared" ref="D635:T635" si="377">D636/24</f>
        <v>1115.75</v>
      </c>
      <c r="E635" s="28">
        <f t="shared" si="377"/>
        <v>1139.25</v>
      </c>
      <c r="F635" s="28">
        <f t="shared" si="377"/>
        <v>1163.75</v>
      </c>
      <c r="G635" s="28">
        <f t="shared" si="377"/>
        <v>1188.125</v>
      </c>
      <c r="H635" s="28">
        <f t="shared" si="377"/>
        <v>1213.6666666666667</v>
      </c>
      <c r="I635" s="28">
        <f t="shared" si="377"/>
        <v>1239.375</v>
      </c>
      <c r="J635" s="28">
        <f t="shared" si="377"/>
        <v>1266</v>
      </c>
      <c r="K635" s="28">
        <f t="shared" si="377"/>
        <v>1292.8333333333333</v>
      </c>
      <c r="L635" s="28">
        <f t="shared" si="377"/>
        <v>1320.625</v>
      </c>
      <c r="M635" s="28">
        <f t="shared" si="377"/>
        <v>1348.25</v>
      </c>
      <c r="N635" s="28">
        <f t="shared" si="377"/>
        <v>1377.2083333333333</v>
      </c>
      <c r="O635" s="28">
        <f t="shared" si="377"/>
        <v>1406.25</v>
      </c>
      <c r="P635" s="28">
        <f t="shared" si="377"/>
        <v>1436.5</v>
      </c>
      <c r="Q635" s="28">
        <f t="shared" si="377"/>
        <v>1466.8333333333333</v>
      </c>
      <c r="R635" s="28">
        <f t="shared" si="377"/>
        <v>1498.4166666666667</v>
      </c>
      <c r="S635" s="28">
        <f t="shared" si="377"/>
        <v>1529.9166666666667</v>
      </c>
      <c r="T635" s="28">
        <f t="shared" si="377"/>
        <v>1562.7916666666667</v>
      </c>
    </row>
    <row r="636" spans="1:20">
      <c r="A636" s="18" t="s">
        <v>20</v>
      </c>
      <c r="B636" s="38" t="s">
        <v>66</v>
      </c>
      <c r="C636" s="34">
        <v>26215</v>
      </c>
      <c r="D636" s="34">
        <v>26778</v>
      </c>
      <c r="E636" s="34">
        <v>27342</v>
      </c>
      <c r="F636" s="34">
        <v>27930</v>
      </c>
      <c r="G636" s="34">
        <v>28515</v>
      </c>
      <c r="H636" s="34">
        <v>29128</v>
      </c>
      <c r="I636" s="34">
        <v>29745</v>
      </c>
      <c r="J636" s="34">
        <v>30384</v>
      </c>
      <c r="K636" s="34">
        <v>31028</v>
      </c>
      <c r="L636" s="34">
        <v>31695</v>
      </c>
      <c r="M636" s="34">
        <v>32358</v>
      </c>
      <c r="N636" s="34">
        <v>33053</v>
      </c>
      <c r="O636" s="34">
        <v>33750</v>
      </c>
      <c r="P636" s="34">
        <v>34476</v>
      </c>
      <c r="Q636" s="34">
        <v>35204</v>
      </c>
      <c r="R636" s="34">
        <v>35962</v>
      </c>
      <c r="S636" s="34">
        <v>36718</v>
      </c>
      <c r="T636" s="35">
        <v>37507</v>
      </c>
    </row>
    <row r="637" spans="1:20" hidden="1">
      <c r="B637" s="43" t="s">
        <v>53</v>
      </c>
      <c r="C637" s="16"/>
      <c r="D637" s="16">
        <f>25372*1.0215</f>
        <v>25917.498000000003</v>
      </c>
      <c r="E637" s="16"/>
      <c r="F637" s="16">
        <f>26463*1.0215</f>
        <v>27031.954500000003</v>
      </c>
      <c r="G637" s="16"/>
      <c r="H637" s="16">
        <f>27598*1.0215</f>
        <v>28191.357000000004</v>
      </c>
      <c r="I637" s="16"/>
      <c r="J637" s="16">
        <f>28788*1.0215</f>
        <v>29406.942000000003</v>
      </c>
      <c r="K637" s="16"/>
      <c r="L637" s="16">
        <f>30030*1.0215</f>
        <v>30675.645</v>
      </c>
      <c r="M637" s="16"/>
      <c r="N637" s="16">
        <f>31317*1.0215</f>
        <v>31990.315500000001</v>
      </c>
      <c r="O637" s="16"/>
      <c r="P637" s="16">
        <f>32665*1.0215</f>
        <v>33367.297500000001</v>
      </c>
      <c r="Q637" s="16"/>
      <c r="R637" s="16">
        <f>34072*1.0215</f>
        <v>34804.548000000003</v>
      </c>
      <c r="S637" s="16"/>
      <c r="T637" s="14">
        <f>35537*1.0215</f>
        <v>36301.0455</v>
      </c>
    </row>
    <row r="638" spans="1:20" hidden="1">
      <c r="A638" s="17"/>
      <c r="B638" s="38" t="s">
        <v>13</v>
      </c>
      <c r="C638" s="19">
        <v>25372</v>
      </c>
      <c r="D638" s="19"/>
      <c r="E638" s="19">
        <v>26463</v>
      </c>
      <c r="F638" s="19"/>
      <c r="G638" s="19">
        <v>27598</v>
      </c>
      <c r="H638" s="19"/>
      <c r="I638" s="19">
        <v>28788</v>
      </c>
      <c r="J638" s="19"/>
      <c r="K638" s="19">
        <v>30030</v>
      </c>
      <c r="L638" s="19"/>
      <c r="M638" s="19">
        <v>31317</v>
      </c>
      <c r="N638" s="19"/>
      <c r="O638" s="19">
        <v>32665</v>
      </c>
      <c r="P638" s="19"/>
      <c r="Q638" s="19">
        <v>34072</v>
      </c>
      <c r="R638" s="19"/>
      <c r="S638" s="19">
        <f>Q638*1.043</f>
        <v>35537.095999999998</v>
      </c>
      <c r="T638" s="17"/>
    </row>
    <row r="639" spans="1:20">
      <c r="A639" s="20"/>
      <c r="B639" s="39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</row>
    <row r="640" spans="1:20" s="28" customFormat="1">
      <c r="A640" s="31"/>
      <c r="B640" s="39" t="s">
        <v>65</v>
      </c>
      <c r="C640" s="30">
        <f>C642/2080</f>
        <v>13.412980769230769</v>
      </c>
      <c r="D640" s="30">
        <f t="shared" ref="D640:T640" si="378">D642/2080</f>
        <v>13.701923076923077</v>
      </c>
      <c r="E640" s="30">
        <f t="shared" si="378"/>
        <v>13.988461538461538</v>
      </c>
      <c r="F640" s="30">
        <f t="shared" si="378"/>
        <v>14.288942307692308</v>
      </c>
      <c r="G640" s="30">
        <f t="shared" si="378"/>
        <v>14.590384615384615</v>
      </c>
      <c r="H640" s="30">
        <f t="shared" si="378"/>
        <v>14.903846153846153</v>
      </c>
      <c r="I640" s="30">
        <f t="shared" si="378"/>
        <v>15.217307692307692</v>
      </c>
      <c r="J640" s="30">
        <f t="shared" si="378"/>
        <v>15.544711538461538</v>
      </c>
      <c r="K640" s="30">
        <f t="shared" si="378"/>
        <v>15.874038461538461</v>
      </c>
      <c r="L640" s="30">
        <f t="shared" si="378"/>
        <v>16.215384615384615</v>
      </c>
      <c r="M640" s="30">
        <f t="shared" si="378"/>
        <v>16.556249999999999</v>
      </c>
      <c r="N640" s="30">
        <f t="shared" si="378"/>
        <v>16.912019230769232</v>
      </c>
      <c r="O640" s="30">
        <f t="shared" si="378"/>
        <v>17.267307692307693</v>
      </c>
      <c r="P640" s="30">
        <f t="shared" si="378"/>
        <v>17.638461538461538</v>
      </c>
      <c r="Q640" s="30">
        <f t="shared" si="378"/>
        <v>18.010576923076922</v>
      </c>
      <c r="R640" s="30">
        <f t="shared" si="378"/>
        <v>18.398076923076925</v>
      </c>
      <c r="S640" s="30">
        <f t="shared" si="378"/>
        <v>18.785096153846155</v>
      </c>
      <c r="T640" s="30">
        <f t="shared" si="378"/>
        <v>19.188942307692308</v>
      </c>
    </row>
    <row r="641" spans="1:20" s="28" customFormat="1">
      <c r="B641" s="42" t="s">
        <v>51</v>
      </c>
      <c r="C641" s="28">
        <f>C642/24</f>
        <v>1162.4583333333333</v>
      </c>
      <c r="D641" s="28">
        <f t="shared" ref="D641:T641" si="379">D642/24</f>
        <v>1187.5</v>
      </c>
      <c r="E641" s="28">
        <f t="shared" si="379"/>
        <v>1212.3333333333333</v>
      </c>
      <c r="F641" s="28">
        <f t="shared" si="379"/>
        <v>1238.375</v>
      </c>
      <c r="G641" s="28">
        <f t="shared" si="379"/>
        <v>1264.5</v>
      </c>
      <c r="H641" s="28">
        <f t="shared" si="379"/>
        <v>1291.6666666666667</v>
      </c>
      <c r="I641" s="28">
        <f t="shared" si="379"/>
        <v>1318.8333333333333</v>
      </c>
      <c r="J641" s="28">
        <f t="shared" si="379"/>
        <v>1347.2083333333333</v>
      </c>
      <c r="K641" s="28">
        <f t="shared" si="379"/>
        <v>1375.75</v>
      </c>
      <c r="L641" s="28">
        <f t="shared" si="379"/>
        <v>1405.3333333333333</v>
      </c>
      <c r="M641" s="28">
        <f t="shared" si="379"/>
        <v>1434.875</v>
      </c>
      <c r="N641" s="28">
        <f t="shared" si="379"/>
        <v>1465.7083333333333</v>
      </c>
      <c r="O641" s="28">
        <f t="shared" si="379"/>
        <v>1496.5</v>
      </c>
      <c r="P641" s="28">
        <f t="shared" si="379"/>
        <v>1528.6666666666667</v>
      </c>
      <c r="Q641" s="28">
        <f t="shared" si="379"/>
        <v>1560.9166666666667</v>
      </c>
      <c r="R641" s="28">
        <f t="shared" si="379"/>
        <v>1594.5</v>
      </c>
      <c r="S641" s="28">
        <f t="shared" si="379"/>
        <v>1628.0416666666667</v>
      </c>
      <c r="T641" s="28">
        <f t="shared" si="379"/>
        <v>1663.0416666666667</v>
      </c>
    </row>
    <row r="642" spans="1:20">
      <c r="A642" s="18" t="s">
        <v>21</v>
      </c>
      <c r="B642" s="38" t="s">
        <v>66</v>
      </c>
      <c r="C642" s="34">
        <v>27899</v>
      </c>
      <c r="D642" s="34">
        <v>28500</v>
      </c>
      <c r="E642" s="34">
        <v>29096</v>
      </c>
      <c r="F642" s="34">
        <v>29721</v>
      </c>
      <c r="G642" s="34">
        <v>30348</v>
      </c>
      <c r="H642" s="34">
        <v>31000</v>
      </c>
      <c r="I642" s="34">
        <v>31652</v>
      </c>
      <c r="J642" s="34">
        <v>32333</v>
      </c>
      <c r="K642" s="34">
        <v>33018</v>
      </c>
      <c r="L642" s="34">
        <v>33728</v>
      </c>
      <c r="M642" s="34">
        <v>34437</v>
      </c>
      <c r="N642" s="34">
        <v>35177</v>
      </c>
      <c r="O642" s="34">
        <v>35916</v>
      </c>
      <c r="P642" s="34">
        <v>36688</v>
      </c>
      <c r="Q642" s="34">
        <v>37462</v>
      </c>
      <c r="R642" s="34">
        <v>38268</v>
      </c>
      <c r="S642" s="34">
        <v>39073</v>
      </c>
      <c r="T642" s="35">
        <v>39913</v>
      </c>
    </row>
    <row r="643" spans="1:20" hidden="1">
      <c r="B643" s="43" t="s">
        <v>53</v>
      </c>
      <c r="C643" s="16"/>
      <c r="D643" s="16">
        <f>27002*1.0215</f>
        <v>27582.543000000001</v>
      </c>
      <c r="E643" s="16"/>
      <c r="F643" s="16">
        <f>28160*1.0215</f>
        <v>28765.440000000002</v>
      </c>
      <c r="G643" s="16"/>
      <c r="H643" s="16">
        <f>29372*1.0215</f>
        <v>30003.498000000003</v>
      </c>
      <c r="I643" s="16"/>
      <c r="J643" s="16">
        <f>30634*1.0215</f>
        <v>31292.631000000001</v>
      </c>
      <c r="K643" s="16"/>
      <c r="L643" s="16">
        <f>31956*1.0215</f>
        <v>32643.054000000004</v>
      </c>
      <c r="M643" s="16"/>
      <c r="N643" s="16">
        <f>33329*1.0215</f>
        <v>34045.573500000006</v>
      </c>
      <c r="O643" s="16"/>
      <c r="P643" s="16">
        <f>34761*1.0215</f>
        <v>35508.361499999999</v>
      </c>
      <c r="Q643" s="16"/>
      <c r="R643" s="16">
        <f>36257*1.0215</f>
        <v>37036.525500000003</v>
      </c>
      <c r="S643" s="16"/>
      <c r="T643" s="14">
        <f>37816*1.0215</f>
        <v>38629.044000000002</v>
      </c>
    </row>
    <row r="644" spans="1:20" hidden="1">
      <c r="A644" s="17"/>
      <c r="B644" s="38" t="s">
        <v>13</v>
      </c>
      <c r="C644" s="19">
        <v>27002</v>
      </c>
      <c r="D644" s="19"/>
      <c r="E644" s="19">
        <v>28160</v>
      </c>
      <c r="F644" s="19"/>
      <c r="G644" s="19">
        <v>29372</v>
      </c>
      <c r="H644" s="19"/>
      <c r="I644" s="19">
        <v>30634</v>
      </c>
      <c r="J644" s="19"/>
      <c r="K644" s="19">
        <v>31956</v>
      </c>
      <c r="L644" s="19"/>
      <c r="M644" s="19">
        <v>33329</v>
      </c>
      <c r="N644" s="19"/>
      <c r="O644" s="19">
        <v>34761</v>
      </c>
      <c r="P644" s="19"/>
      <c r="Q644" s="19">
        <v>36257</v>
      </c>
      <c r="R644" s="19"/>
      <c r="S644" s="19">
        <f>Q644*1.043</f>
        <v>37816.050999999999</v>
      </c>
      <c r="T644" s="17"/>
    </row>
    <row r="645" spans="1:20">
      <c r="A645" s="20"/>
      <c r="B645" s="39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</row>
    <row r="646" spans="1:20" s="28" customFormat="1">
      <c r="A646" s="31"/>
      <c r="B646" s="39" t="s">
        <v>65</v>
      </c>
      <c r="C646" s="30">
        <f>C648/2080</f>
        <v>14.273076923076923</v>
      </c>
      <c r="D646" s="30">
        <f t="shared" ref="D646:T646" si="380">D648/2080</f>
        <v>14.579807692307693</v>
      </c>
      <c r="E646" s="30">
        <f t="shared" si="380"/>
        <v>14.887499999999999</v>
      </c>
      <c r="F646" s="30">
        <f t="shared" si="380"/>
        <v>15.207211538461538</v>
      </c>
      <c r="G646" s="30">
        <f t="shared" si="380"/>
        <v>15.526442307692308</v>
      </c>
      <c r="H646" s="30">
        <f t="shared" si="380"/>
        <v>15.860096153846154</v>
      </c>
      <c r="I646" s="30">
        <f t="shared" si="380"/>
        <v>16.195673076923075</v>
      </c>
      <c r="J646" s="30">
        <f t="shared" si="380"/>
        <v>16.544230769230769</v>
      </c>
      <c r="K646" s="30">
        <f t="shared" si="380"/>
        <v>16.892788461538462</v>
      </c>
      <c r="L646" s="30">
        <f t="shared" si="380"/>
        <v>17.255769230769232</v>
      </c>
      <c r="M646" s="30">
        <f t="shared" si="380"/>
        <v>17.619711538461537</v>
      </c>
      <c r="N646" s="30">
        <f t="shared" si="380"/>
        <v>17.998557692307692</v>
      </c>
      <c r="O646" s="30">
        <f t="shared" si="380"/>
        <v>18.375961538461539</v>
      </c>
      <c r="P646" s="30">
        <f t="shared" si="380"/>
        <v>18.771153846153847</v>
      </c>
      <c r="Q646" s="30">
        <f t="shared" si="380"/>
        <v>19.165865384615383</v>
      </c>
      <c r="R646" s="30">
        <f t="shared" si="380"/>
        <v>19.578365384615385</v>
      </c>
      <c r="S646" s="30">
        <f t="shared" si="380"/>
        <v>19.989903846153847</v>
      </c>
      <c r="T646" s="30">
        <f t="shared" si="380"/>
        <v>20.419711538461538</v>
      </c>
    </row>
    <row r="647" spans="1:20" s="28" customFormat="1">
      <c r="B647" s="42" t="s">
        <v>51</v>
      </c>
      <c r="C647" s="28">
        <f>C648/24</f>
        <v>1237</v>
      </c>
      <c r="D647" s="28">
        <f t="shared" ref="D647:T647" si="381">D648/24</f>
        <v>1263.5833333333333</v>
      </c>
      <c r="E647" s="28">
        <f t="shared" si="381"/>
        <v>1290.25</v>
      </c>
      <c r="F647" s="28">
        <f t="shared" si="381"/>
        <v>1317.9583333333333</v>
      </c>
      <c r="G647" s="28">
        <f t="shared" si="381"/>
        <v>1345.625</v>
      </c>
      <c r="H647" s="28">
        <f t="shared" si="381"/>
        <v>1374.5416666666667</v>
      </c>
      <c r="I647" s="28">
        <f t="shared" si="381"/>
        <v>1403.625</v>
      </c>
      <c r="J647" s="28">
        <f t="shared" si="381"/>
        <v>1433.8333333333333</v>
      </c>
      <c r="K647" s="28">
        <f t="shared" si="381"/>
        <v>1464.0416666666667</v>
      </c>
      <c r="L647" s="28">
        <f t="shared" si="381"/>
        <v>1495.5</v>
      </c>
      <c r="M647" s="28">
        <f t="shared" si="381"/>
        <v>1527.0416666666667</v>
      </c>
      <c r="N647" s="28">
        <f t="shared" si="381"/>
        <v>1559.875</v>
      </c>
      <c r="O647" s="28">
        <f t="shared" si="381"/>
        <v>1592.5833333333333</v>
      </c>
      <c r="P647" s="28">
        <f t="shared" si="381"/>
        <v>1626.8333333333333</v>
      </c>
      <c r="Q647" s="28">
        <f t="shared" si="381"/>
        <v>1661.0416666666667</v>
      </c>
      <c r="R647" s="28">
        <f t="shared" si="381"/>
        <v>1696.7916666666667</v>
      </c>
      <c r="S647" s="28">
        <f t="shared" si="381"/>
        <v>1732.4583333333333</v>
      </c>
      <c r="T647" s="28">
        <f t="shared" si="381"/>
        <v>1769.7083333333333</v>
      </c>
    </row>
    <row r="648" spans="1:20">
      <c r="A648" s="18" t="s">
        <v>22</v>
      </c>
      <c r="B648" s="38" t="s">
        <v>66</v>
      </c>
      <c r="C648" s="34">
        <v>29688</v>
      </c>
      <c r="D648" s="34">
        <v>30326</v>
      </c>
      <c r="E648" s="34">
        <v>30966</v>
      </c>
      <c r="F648" s="34">
        <v>31631</v>
      </c>
      <c r="G648" s="34">
        <v>32295</v>
      </c>
      <c r="H648" s="34">
        <v>32989</v>
      </c>
      <c r="I648" s="34">
        <v>33687</v>
      </c>
      <c r="J648" s="34">
        <v>34412</v>
      </c>
      <c r="K648" s="34">
        <v>35137</v>
      </c>
      <c r="L648" s="34">
        <v>35892</v>
      </c>
      <c r="M648" s="34">
        <v>36649</v>
      </c>
      <c r="N648" s="34">
        <v>37437</v>
      </c>
      <c r="O648" s="34">
        <v>38222</v>
      </c>
      <c r="P648" s="34">
        <v>39044</v>
      </c>
      <c r="Q648" s="34">
        <v>39865</v>
      </c>
      <c r="R648" s="34">
        <v>40723</v>
      </c>
      <c r="S648" s="34">
        <v>41579</v>
      </c>
      <c r="T648" s="35">
        <v>42473</v>
      </c>
    </row>
    <row r="649" spans="1:20" hidden="1">
      <c r="B649" s="43" t="s">
        <v>53</v>
      </c>
      <c r="C649" s="16"/>
      <c r="D649" s="16">
        <f>28733*1.0215</f>
        <v>29350.759500000004</v>
      </c>
      <c r="E649" s="16"/>
      <c r="F649" s="16">
        <f>29970*1.0215</f>
        <v>30614.355000000003</v>
      </c>
      <c r="G649" s="16"/>
      <c r="H649" s="16">
        <f>31256*1.0215</f>
        <v>31928.004000000001</v>
      </c>
      <c r="I649" s="16"/>
      <c r="J649" s="16">
        <f>32604*1.0215</f>
        <v>33304.986000000004</v>
      </c>
      <c r="K649" s="16"/>
      <c r="L649" s="16">
        <f>34007*1.0215</f>
        <v>34738.150500000003</v>
      </c>
      <c r="M649" s="16"/>
      <c r="N649" s="16">
        <f>35470*1.0215</f>
        <v>36232.605000000003</v>
      </c>
      <c r="O649" s="16"/>
      <c r="P649" s="16">
        <f>36993*1.0215</f>
        <v>37788.349500000004</v>
      </c>
      <c r="Q649" s="16"/>
      <c r="R649" s="16">
        <f>38583*1.0215</f>
        <v>39412.534500000002</v>
      </c>
      <c r="S649" s="16"/>
      <c r="T649" s="14">
        <f>40242*1.0215</f>
        <v>41107.203000000001</v>
      </c>
    </row>
    <row r="650" spans="1:20" hidden="1">
      <c r="A650" s="17"/>
      <c r="B650" s="38" t="s">
        <v>13</v>
      </c>
      <c r="C650" s="19">
        <v>28733</v>
      </c>
      <c r="D650" s="19"/>
      <c r="E650" s="19">
        <v>29970</v>
      </c>
      <c r="F650" s="19"/>
      <c r="G650" s="19">
        <v>31256</v>
      </c>
      <c r="H650" s="19"/>
      <c r="I650" s="19">
        <v>32604</v>
      </c>
      <c r="J650" s="19"/>
      <c r="K650" s="19">
        <v>34007</v>
      </c>
      <c r="L650" s="19"/>
      <c r="M650" s="19">
        <v>35470</v>
      </c>
      <c r="N650" s="19"/>
      <c r="O650" s="19">
        <v>36993</v>
      </c>
      <c r="P650" s="19"/>
      <c r="Q650" s="19">
        <v>38583</v>
      </c>
      <c r="R650" s="19"/>
      <c r="S650" s="19">
        <f>Q650*1.043</f>
        <v>40242.068999999996</v>
      </c>
      <c r="T650" s="17"/>
    </row>
    <row r="651" spans="1:20">
      <c r="A651" s="20"/>
      <c r="B651" s="39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</row>
    <row r="652" spans="1:20" s="28" customFormat="1">
      <c r="A652" s="31"/>
      <c r="B652" s="39" t="s">
        <v>65</v>
      </c>
      <c r="C652" s="30">
        <f>C654/2080</f>
        <v>15.191346153846155</v>
      </c>
      <c r="D652" s="30">
        <f t="shared" ref="D652:T652" si="382">D654/2080</f>
        <v>15.518269230769231</v>
      </c>
      <c r="E652" s="30">
        <f t="shared" si="382"/>
        <v>15.842307692307692</v>
      </c>
      <c r="F652" s="30">
        <f t="shared" si="382"/>
        <v>16.183173076923076</v>
      </c>
      <c r="G652" s="30">
        <f t="shared" si="382"/>
        <v>16.52403846153846</v>
      </c>
      <c r="H652" s="30">
        <f t="shared" si="382"/>
        <v>16.879326923076924</v>
      </c>
      <c r="I652" s="30">
        <f t="shared" si="382"/>
        <v>17.234615384615385</v>
      </c>
      <c r="J652" s="30">
        <f t="shared" si="382"/>
        <v>17.605288461538461</v>
      </c>
      <c r="K652" s="30">
        <f t="shared" si="382"/>
        <v>17.976923076923075</v>
      </c>
      <c r="L652" s="30">
        <f t="shared" si="382"/>
        <v>18.36298076923077</v>
      </c>
      <c r="M652" s="30">
        <f t="shared" si="382"/>
        <v>18.75</v>
      </c>
      <c r="N652" s="30">
        <f t="shared" si="382"/>
        <v>19.153365384615384</v>
      </c>
      <c r="O652" s="30">
        <f t="shared" si="382"/>
        <v>19.555769230769229</v>
      </c>
      <c r="P652" s="30">
        <f t="shared" si="382"/>
        <v>19.97596153846154</v>
      </c>
      <c r="Q652" s="30">
        <f t="shared" si="382"/>
        <v>20.398076923076925</v>
      </c>
      <c r="R652" s="30">
        <f t="shared" si="382"/>
        <v>20.83653846153846</v>
      </c>
      <c r="S652" s="30">
        <f t="shared" si="382"/>
        <v>21.274999999999999</v>
      </c>
      <c r="T652" s="30">
        <f t="shared" si="382"/>
        <v>21.732692307692307</v>
      </c>
    </row>
    <row r="653" spans="1:20" s="28" customFormat="1">
      <c r="B653" s="42" t="s">
        <v>51</v>
      </c>
      <c r="C653" s="28">
        <f>C654/24</f>
        <v>1316.5833333333333</v>
      </c>
      <c r="D653" s="28">
        <f t="shared" ref="D653:T653" si="383">D654/24</f>
        <v>1344.9166666666667</v>
      </c>
      <c r="E653" s="28">
        <f t="shared" si="383"/>
        <v>1373</v>
      </c>
      <c r="F653" s="28">
        <f t="shared" si="383"/>
        <v>1402.5416666666667</v>
      </c>
      <c r="G653" s="28">
        <f t="shared" si="383"/>
        <v>1432.0833333333333</v>
      </c>
      <c r="H653" s="28">
        <f t="shared" si="383"/>
        <v>1462.875</v>
      </c>
      <c r="I653" s="28">
        <f t="shared" si="383"/>
        <v>1493.6666666666667</v>
      </c>
      <c r="J653" s="28">
        <f t="shared" si="383"/>
        <v>1525.7916666666667</v>
      </c>
      <c r="K653" s="28">
        <f t="shared" si="383"/>
        <v>1558</v>
      </c>
      <c r="L653" s="28">
        <f t="shared" si="383"/>
        <v>1591.4583333333333</v>
      </c>
      <c r="M653" s="28">
        <f t="shared" si="383"/>
        <v>1625</v>
      </c>
      <c r="N653" s="28">
        <f t="shared" si="383"/>
        <v>1659.9583333333333</v>
      </c>
      <c r="O653" s="28">
        <f t="shared" si="383"/>
        <v>1694.8333333333333</v>
      </c>
      <c r="P653" s="28">
        <f t="shared" si="383"/>
        <v>1731.25</v>
      </c>
      <c r="Q653" s="28">
        <f t="shared" si="383"/>
        <v>1767.8333333333333</v>
      </c>
      <c r="R653" s="28">
        <f t="shared" si="383"/>
        <v>1805.8333333333333</v>
      </c>
      <c r="S653" s="28">
        <f t="shared" si="383"/>
        <v>1843.8333333333333</v>
      </c>
      <c r="T653" s="28">
        <f t="shared" si="383"/>
        <v>1883.5</v>
      </c>
    </row>
    <row r="654" spans="1:20">
      <c r="A654" s="18" t="s">
        <v>23</v>
      </c>
      <c r="B654" s="38" t="s">
        <v>66</v>
      </c>
      <c r="C654" s="34">
        <v>31598</v>
      </c>
      <c r="D654" s="34">
        <v>32278</v>
      </c>
      <c r="E654" s="34">
        <v>32952</v>
      </c>
      <c r="F654" s="34">
        <v>33661</v>
      </c>
      <c r="G654" s="34">
        <v>34370</v>
      </c>
      <c r="H654" s="34">
        <v>35109</v>
      </c>
      <c r="I654" s="34">
        <v>35848</v>
      </c>
      <c r="J654" s="34">
        <v>36619</v>
      </c>
      <c r="K654" s="34">
        <v>37392</v>
      </c>
      <c r="L654" s="34">
        <v>38195</v>
      </c>
      <c r="M654" s="34">
        <v>39000</v>
      </c>
      <c r="N654" s="34">
        <v>39839</v>
      </c>
      <c r="O654" s="34">
        <v>40676</v>
      </c>
      <c r="P654" s="34">
        <v>41550</v>
      </c>
      <c r="Q654" s="34">
        <v>42428</v>
      </c>
      <c r="R654" s="34">
        <v>43340</v>
      </c>
      <c r="S654" s="34">
        <v>44252</v>
      </c>
      <c r="T654" s="35">
        <v>45204</v>
      </c>
    </row>
    <row r="655" spans="1:20" hidden="1">
      <c r="B655" s="43" t="s">
        <v>53</v>
      </c>
      <c r="C655" s="16"/>
      <c r="D655" s="16">
        <f>30582*1.0215</f>
        <v>31239.513000000003</v>
      </c>
      <c r="E655" s="16"/>
      <c r="F655" s="16">
        <f>31892*1.0215</f>
        <v>32577.678000000004</v>
      </c>
      <c r="G655" s="16"/>
      <c r="H655" s="16">
        <f>33265*1.0215</f>
        <v>33980.197500000002</v>
      </c>
      <c r="I655" s="16"/>
      <c r="J655" s="16">
        <f>34695*1.0215</f>
        <v>35440.942500000005</v>
      </c>
      <c r="K655" s="16"/>
      <c r="L655" s="16">
        <f>36189*1.0215</f>
        <v>36967.063500000004</v>
      </c>
      <c r="M655" s="16"/>
      <c r="N655" s="16">
        <f>37746*1.0215</f>
        <v>38557.539000000004</v>
      </c>
      <c r="O655" s="16"/>
      <c r="P655" s="16">
        <f>39368*1.0215</f>
        <v>40214.412000000004</v>
      </c>
      <c r="Q655" s="16"/>
      <c r="R655" s="16">
        <f>41063*1.0215</f>
        <v>41945.854500000001</v>
      </c>
      <c r="S655" s="16"/>
      <c r="T655" s="14">
        <f>42829*1.0215</f>
        <v>43749.823500000006</v>
      </c>
    </row>
    <row r="656" spans="1:20" hidden="1">
      <c r="A656" s="17"/>
      <c r="B656" s="38" t="s">
        <v>13</v>
      </c>
      <c r="C656" s="19">
        <v>30582</v>
      </c>
      <c r="D656" s="19"/>
      <c r="E656" s="19">
        <v>31892</v>
      </c>
      <c r="F656" s="19"/>
      <c r="G656" s="19">
        <v>33265</v>
      </c>
      <c r="H656" s="19"/>
      <c r="I656" s="19">
        <v>34695</v>
      </c>
      <c r="J656" s="19"/>
      <c r="K656" s="19">
        <v>36189</v>
      </c>
      <c r="L656" s="19"/>
      <c r="M656" s="19">
        <v>37746</v>
      </c>
      <c r="N656" s="19"/>
      <c r="O656" s="19">
        <v>39368</v>
      </c>
      <c r="P656" s="19"/>
      <c r="Q656" s="19">
        <v>41063</v>
      </c>
      <c r="R656" s="19"/>
      <c r="S656" s="19">
        <f>Q656*1.043</f>
        <v>42828.708999999995</v>
      </c>
      <c r="T656" s="17"/>
    </row>
    <row r="657" spans="1:20">
      <c r="A657" s="20"/>
      <c r="B657" s="39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</row>
    <row r="658" spans="1:20" s="28" customFormat="1">
      <c r="A658" s="31"/>
      <c r="B658" s="39" t="s">
        <v>65</v>
      </c>
      <c r="C658" s="30">
        <f>C660/2080</f>
        <v>16.164903846153845</v>
      </c>
      <c r="D658" s="30">
        <f t="shared" ref="D658:T658" si="384">D660/2080</f>
        <v>16.512980769230769</v>
      </c>
      <c r="E658" s="30">
        <f t="shared" si="384"/>
        <v>16.859615384615385</v>
      </c>
      <c r="F658" s="30">
        <f t="shared" si="384"/>
        <v>17.222115384615385</v>
      </c>
      <c r="G658" s="30">
        <f t="shared" si="384"/>
        <v>17.584134615384617</v>
      </c>
      <c r="H658" s="30">
        <f t="shared" si="384"/>
        <v>17.962499999999999</v>
      </c>
      <c r="I658" s="30">
        <f t="shared" si="384"/>
        <v>18.340865384615384</v>
      </c>
      <c r="J658" s="30">
        <f t="shared" si="384"/>
        <v>18.735096153846154</v>
      </c>
      <c r="K658" s="30">
        <f t="shared" si="384"/>
        <v>19.131250000000001</v>
      </c>
      <c r="L658" s="30">
        <f t="shared" si="384"/>
        <v>19.542307692307691</v>
      </c>
      <c r="M658" s="30">
        <f t="shared" si="384"/>
        <v>19.953846153846154</v>
      </c>
      <c r="N658" s="30">
        <f t="shared" si="384"/>
        <v>20.383173076923075</v>
      </c>
      <c r="O658" s="30">
        <f t="shared" si="384"/>
        <v>20.811057692307692</v>
      </c>
      <c r="P658" s="30">
        <f t="shared" si="384"/>
        <v>21.258653846153845</v>
      </c>
      <c r="Q658" s="30">
        <f t="shared" si="384"/>
        <v>21.706250000000001</v>
      </c>
      <c r="R658" s="30">
        <f t="shared" si="384"/>
        <v>22.172596153846154</v>
      </c>
      <c r="S658" s="30">
        <f t="shared" si="384"/>
        <v>22.639423076923077</v>
      </c>
      <c r="T658" s="30">
        <f t="shared" si="384"/>
        <v>23.126442307692308</v>
      </c>
    </row>
    <row r="659" spans="1:20" s="28" customFormat="1">
      <c r="B659" s="42" t="s">
        <v>51</v>
      </c>
      <c r="C659" s="28">
        <f>C660/24</f>
        <v>1400.9583333333333</v>
      </c>
      <c r="D659" s="28">
        <f t="shared" ref="D659:T659" si="385">D660/24</f>
        <v>1431.125</v>
      </c>
      <c r="E659" s="28">
        <f t="shared" si="385"/>
        <v>1461.1666666666667</v>
      </c>
      <c r="F659" s="28">
        <f t="shared" si="385"/>
        <v>1492.5833333333333</v>
      </c>
      <c r="G659" s="28">
        <f t="shared" si="385"/>
        <v>1523.9583333333333</v>
      </c>
      <c r="H659" s="28">
        <f t="shared" si="385"/>
        <v>1556.75</v>
      </c>
      <c r="I659" s="28">
        <f t="shared" si="385"/>
        <v>1589.5416666666667</v>
      </c>
      <c r="J659" s="28">
        <f t="shared" si="385"/>
        <v>1623.7083333333333</v>
      </c>
      <c r="K659" s="28">
        <f t="shared" si="385"/>
        <v>1658.0416666666667</v>
      </c>
      <c r="L659" s="28">
        <f t="shared" si="385"/>
        <v>1693.6666666666667</v>
      </c>
      <c r="M659" s="28">
        <f t="shared" si="385"/>
        <v>1729.3333333333333</v>
      </c>
      <c r="N659" s="28">
        <f t="shared" si="385"/>
        <v>1766.5416666666667</v>
      </c>
      <c r="O659" s="28">
        <f t="shared" si="385"/>
        <v>1803.625</v>
      </c>
      <c r="P659" s="28">
        <f t="shared" si="385"/>
        <v>1842.4166666666667</v>
      </c>
      <c r="Q659" s="28">
        <f t="shared" si="385"/>
        <v>1881.2083333333333</v>
      </c>
      <c r="R659" s="28">
        <f t="shared" si="385"/>
        <v>1921.625</v>
      </c>
      <c r="S659" s="28">
        <f t="shared" si="385"/>
        <v>1962.0833333333333</v>
      </c>
      <c r="T659" s="28">
        <f t="shared" si="385"/>
        <v>2004.2916666666667</v>
      </c>
    </row>
    <row r="660" spans="1:20">
      <c r="A660" s="18" t="s">
        <v>24</v>
      </c>
      <c r="B660" s="38" t="s">
        <v>66</v>
      </c>
      <c r="C660" s="34">
        <v>33623</v>
      </c>
      <c r="D660" s="34">
        <v>34347</v>
      </c>
      <c r="E660" s="34">
        <v>35068</v>
      </c>
      <c r="F660" s="34">
        <v>35822</v>
      </c>
      <c r="G660" s="34">
        <v>36575</v>
      </c>
      <c r="H660" s="34">
        <v>37362</v>
      </c>
      <c r="I660" s="34">
        <v>38149</v>
      </c>
      <c r="J660" s="34">
        <v>38969</v>
      </c>
      <c r="K660" s="34">
        <v>39793</v>
      </c>
      <c r="L660" s="34">
        <v>40648</v>
      </c>
      <c r="M660" s="34">
        <v>41504</v>
      </c>
      <c r="N660" s="34">
        <v>42397</v>
      </c>
      <c r="O660" s="34">
        <v>43287</v>
      </c>
      <c r="P660" s="34">
        <v>44218</v>
      </c>
      <c r="Q660" s="34">
        <v>45149</v>
      </c>
      <c r="R660" s="34">
        <v>46119</v>
      </c>
      <c r="S660" s="34">
        <v>47090</v>
      </c>
      <c r="T660" s="35">
        <v>48103</v>
      </c>
    </row>
    <row r="661" spans="1:20" hidden="1">
      <c r="B661" s="43" t="s">
        <v>53</v>
      </c>
      <c r="C661" s="16"/>
      <c r="D661" s="16">
        <f>32542*1.0215</f>
        <v>33241.653000000006</v>
      </c>
      <c r="E661" s="16"/>
      <c r="F661" s="16">
        <f>33940*1.0215</f>
        <v>34669.71</v>
      </c>
      <c r="G661" s="16"/>
      <c r="H661" s="16">
        <f>35399*1.0215</f>
        <v>36160.078500000003</v>
      </c>
      <c r="I661" s="16"/>
      <c r="J661" s="16">
        <f>36922*1.0215</f>
        <v>37715.823000000004</v>
      </c>
      <c r="K661" s="16"/>
      <c r="L661" s="16">
        <f>38513*1.0215</f>
        <v>39341.029500000004</v>
      </c>
      <c r="M661" s="16"/>
      <c r="N661" s="16">
        <f>40169*1.0215</f>
        <v>41032.633500000004</v>
      </c>
      <c r="O661" s="16"/>
      <c r="P661" s="16">
        <f>41895*1.0215</f>
        <v>42795.7425</v>
      </c>
      <c r="Q661" s="16"/>
      <c r="R661" s="16">
        <f>43697*1.0215</f>
        <v>44636.485500000003</v>
      </c>
      <c r="S661" s="16"/>
      <c r="T661" s="14">
        <f>45576*1.0215</f>
        <v>46555.884000000005</v>
      </c>
    </row>
    <row r="662" spans="1:20" hidden="1">
      <c r="A662" s="17"/>
      <c r="B662" s="38" t="s">
        <v>13</v>
      </c>
      <c r="C662" s="19">
        <v>32542</v>
      </c>
      <c r="D662" s="19"/>
      <c r="E662" s="19">
        <v>33940</v>
      </c>
      <c r="F662" s="19"/>
      <c r="G662" s="19">
        <v>35399</v>
      </c>
      <c r="H662" s="19"/>
      <c r="I662" s="19">
        <v>36922</v>
      </c>
      <c r="J662" s="19"/>
      <c r="K662" s="19">
        <v>38513</v>
      </c>
      <c r="L662" s="19"/>
      <c r="M662" s="19">
        <v>40169</v>
      </c>
      <c r="N662" s="19"/>
      <c r="O662" s="19">
        <v>41895</v>
      </c>
      <c r="P662" s="19"/>
      <c r="Q662" s="19">
        <v>43697</v>
      </c>
      <c r="R662" s="19"/>
      <c r="S662" s="19">
        <f>Q662*1.043</f>
        <v>45575.970999999998</v>
      </c>
      <c r="T662" s="17"/>
    </row>
    <row r="663" spans="1:20">
      <c r="A663" s="20"/>
      <c r="B663" s="39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</row>
    <row r="664" spans="1:20" s="28" customFormat="1">
      <c r="A664" s="31"/>
      <c r="B664" s="39" t="s">
        <v>65</v>
      </c>
      <c r="C664" s="30">
        <f>C666/2080</f>
        <v>17.203365384615385</v>
      </c>
      <c r="D664" s="30">
        <f t="shared" ref="D664:T664" si="386">D666/2080</f>
        <v>17.573557692307691</v>
      </c>
      <c r="E664" s="30">
        <f t="shared" si="386"/>
        <v>17.941346153846155</v>
      </c>
      <c r="F664" s="30">
        <f t="shared" si="386"/>
        <v>18.327403846153846</v>
      </c>
      <c r="G664" s="30">
        <f t="shared" si="386"/>
        <v>18.713461538461537</v>
      </c>
      <c r="H664" s="30">
        <f t="shared" si="386"/>
        <v>19.115865384615386</v>
      </c>
      <c r="I664" s="30">
        <f t="shared" si="386"/>
        <v>19.51923076923077</v>
      </c>
      <c r="J664" s="30">
        <f t="shared" si="386"/>
        <v>19.938942307692308</v>
      </c>
      <c r="K664" s="30">
        <f t="shared" si="386"/>
        <v>20.360576923076923</v>
      </c>
      <c r="L664" s="30">
        <f t="shared" si="386"/>
        <v>20.798076923076923</v>
      </c>
      <c r="M664" s="30">
        <f t="shared" si="386"/>
        <v>21.235096153846154</v>
      </c>
      <c r="N664" s="30">
        <f t="shared" si="386"/>
        <v>21.691346153846155</v>
      </c>
      <c r="O664" s="30">
        <f t="shared" si="386"/>
        <v>22.147596153846155</v>
      </c>
      <c r="P664" s="30">
        <f t="shared" si="386"/>
        <v>22.623557692307692</v>
      </c>
      <c r="Q664" s="30">
        <f t="shared" si="386"/>
        <v>23.10096153846154</v>
      </c>
      <c r="R664" s="30">
        <f t="shared" si="386"/>
        <v>23.598076923076924</v>
      </c>
      <c r="S664" s="30">
        <f t="shared" si="386"/>
        <v>24.094711538461539</v>
      </c>
      <c r="T664" s="30">
        <f t="shared" si="386"/>
        <v>24.612500000000001</v>
      </c>
    </row>
    <row r="665" spans="1:20" s="28" customFormat="1">
      <c r="B665" s="42" t="s">
        <v>51</v>
      </c>
      <c r="C665" s="28">
        <f>C666/24</f>
        <v>1490.9583333333333</v>
      </c>
      <c r="D665" s="28">
        <f t="shared" ref="D665:T665" si="387">D666/24</f>
        <v>1523.0416666666667</v>
      </c>
      <c r="E665" s="28">
        <f t="shared" si="387"/>
        <v>1554.9166666666667</v>
      </c>
      <c r="F665" s="28">
        <f t="shared" si="387"/>
        <v>1588.375</v>
      </c>
      <c r="G665" s="28">
        <f t="shared" si="387"/>
        <v>1621.8333333333333</v>
      </c>
      <c r="H665" s="28">
        <f t="shared" si="387"/>
        <v>1656.7083333333333</v>
      </c>
      <c r="I665" s="28">
        <f t="shared" si="387"/>
        <v>1691.6666666666667</v>
      </c>
      <c r="J665" s="28">
        <f t="shared" si="387"/>
        <v>1728.0416666666667</v>
      </c>
      <c r="K665" s="28">
        <f t="shared" si="387"/>
        <v>1764.5833333333333</v>
      </c>
      <c r="L665" s="28">
        <f t="shared" si="387"/>
        <v>1802.5</v>
      </c>
      <c r="M665" s="28">
        <f t="shared" si="387"/>
        <v>1840.375</v>
      </c>
      <c r="N665" s="28">
        <f t="shared" si="387"/>
        <v>1879.9166666666667</v>
      </c>
      <c r="O665" s="28">
        <f t="shared" si="387"/>
        <v>1919.4583333333333</v>
      </c>
      <c r="P665" s="28">
        <f t="shared" si="387"/>
        <v>1960.7083333333333</v>
      </c>
      <c r="Q665" s="28">
        <f t="shared" si="387"/>
        <v>2002.0833333333333</v>
      </c>
      <c r="R665" s="28">
        <f t="shared" si="387"/>
        <v>2045.1666666666667</v>
      </c>
      <c r="S665" s="28">
        <f t="shared" si="387"/>
        <v>2088.2083333333335</v>
      </c>
      <c r="T665" s="28">
        <f t="shared" si="387"/>
        <v>2133.0833333333335</v>
      </c>
    </row>
    <row r="666" spans="1:20">
      <c r="A666" s="18" t="s">
        <v>25</v>
      </c>
      <c r="B666" s="38" t="s">
        <v>66</v>
      </c>
      <c r="C666" s="34">
        <v>35783</v>
      </c>
      <c r="D666" s="34">
        <v>36553</v>
      </c>
      <c r="E666" s="34">
        <v>37318</v>
      </c>
      <c r="F666" s="34">
        <v>38121</v>
      </c>
      <c r="G666" s="34">
        <v>38924</v>
      </c>
      <c r="H666" s="34">
        <v>39761</v>
      </c>
      <c r="I666" s="34">
        <v>40600</v>
      </c>
      <c r="J666" s="34">
        <v>41473</v>
      </c>
      <c r="K666" s="34">
        <v>42350</v>
      </c>
      <c r="L666" s="34">
        <v>43260</v>
      </c>
      <c r="M666" s="34">
        <v>44169</v>
      </c>
      <c r="N666" s="34">
        <v>45118</v>
      </c>
      <c r="O666" s="34">
        <v>46067</v>
      </c>
      <c r="P666" s="34">
        <v>47057</v>
      </c>
      <c r="Q666" s="34">
        <v>48050</v>
      </c>
      <c r="R666" s="34">
        <v>49084</v>
      </c>
      <c r="S666" s="34">
        <v>50117</v>
      </c>
      <c r="T666" s="35">
        <v>51194</v>
      </c>
    </row>
    <row r="667" spans="1:20" hidden="1">
      <c r="B667" s="43" t="s">
        <v>53</v>
      </c>
      <c r="C667" s="16"/>
      <c r="D667" s="16">
        <f>34632*1.0215</f>
        <v>35376.588000000003</v>
      </c>
      <c r="E667" s="16"/>
      <c r="F667" s="16">
        <f>36118*1.0215</f>
        <v>36894.537000000004</v>
      </c>
      <c r="G667" s="16"/>
      <c r="H667" s="16">
        <f>37672*1.0215</f>
        <v>38481.948000000004</v>
      </c>
      <c r="I667" s="16"/>
      <c r="J667" s="16">
        <f>39294*1.0215</f>
        <v>40138.821000000004</v>
      </c>
      <c r="K667" s="16"/>
      <c r="L667" s="16">
        <f>40988*1.0215</f>
        <v>41869.242000000006</v>
      </c>
      <c r="M667" s="16"/>
      <c r="N667" s="16">
        <f>42748*1.0215</f>
        <v>43667.082000000002</v>
      </c>
      <c r="O667" s="16"/>
      <c r="P667" s="16">
        <f>44585*1.0215</f>
        <v>45543.577500000007</v>
      </c>
      <c r="Q667" s="16"/>
      <c r="R667" s="16">
        <f>46505*1.0215</f>
        <v>47504.857500000006</v>
      </c>
      <c r="S667" s="16"/>
      <c r="T667" s="14">
        <f>48505*1.0215</f>
        <v>49547.857500000006</v>
      </c>
    </row>
    <row r="668" spans="1:20" hidden="1">
      <c r="A668" s="17"/>
      <c r="B668" s="38" t="s">
        <v>13</v>
      </c>
      <c r="C668" s="19">
        <v>34632</v>
      </c>
      <c r="D668" s="19"/>
      <c r="E668" s="19">
        <v>36118</v>
      </c>
      <c r="F668" s="19"/>
      <c r="G668" s="19">
        <v>37672</v>
      </c>
      <c r="H668" s="19"/>
      <c r="I668" s="19">
        <v>39294</v>
      </c>
      <c r="J668" s="19"/>
      <c r="K668" s="19">
        <v>40988</v>
      </c>
      <c r="L668" s="19"/>
      <c r="M668" s="19">
        <v>42748</v>
      </c>
      <c r="N668" s="19"/>
      <c r="O668" s="19">
        <v>44585</v>
      </c>
      <c r="P668" s="19"/>
      <c r="Q668" s="19">
        <v>46505</v>
      </c>
      <c r="R668" s="19"/>
      <c r="S668" s="19">
        <f>Q668*1.043</f>
        <v>48504.714999999997</v>
      </c>
      <c r="T668" s="17"/>
    </row>
    <row r="669" spans="1:20">
      <c r="A669" s="20"/>
      <c r="B669" s="39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</row>
    <row r="670" spans="1:20" s="28" customFormat="1">
      <c r="A670" s="31"/>
      <c r="B670" s="39" t="s">
        <v>65</v>
      </c>
      <c r="C670" s="30">
        <f>C672/2080</f>
        <v>18.307211538461537</v>
      </c>
      <c r="D670" s="30">
        <f t="shared" ref="D670:T670" si="388">D672/2080</f>
        <v>18.700480769230769</v>
      </c>
      <c r="E670" s="30">
        <f t="shared" si="388"/>
        <v>19.092788461538461</v>
      </c>
      <c r="F670" s="30">
        <f t="shared" si="388"/>
        <v>19.503365384615385</v>
      </c>
      <c r="G670" s="30">
        <f t="shared" si="388"/>
        <v>19.914423076923075</v>
      </c>
      <c r="H670" s="30">
        <f t="shared" si="388"/>
        <v>20.342788461538461</v>
      </c>
      <c r="I670" s="30">
        <f t="shared" si="388"/>
        <v>20.772115384615386</v>
      </c>
      <c r="J670" s="30">
        <f t="shared" si="388"/>
        <v>21.218269230769231</v>
      </c>
      <c r="K670" s="30">
        <f t="shared" si="388"/>
        <v>21.665865384615383</v>
      </c>
      <c r="L670" s="30">
        <f t="shared" si="388"/>
        <v>22.13221153846154</v>
      </c>
      <c r="M670" s="30">
        <f t="shared" si="388"/>
        <v>22.598557692307693</v>
      </c>
      <c r="N670" s="30">
        <f t="shared" si="388"/>
        <v>23.084134615384617</v>
      </c>
      <c r="O670" s="30">
        <f t="shared" si="388"/>
        <v>23.56971153846154</v>
      </c>
      <c r="P670" s="30">
        <f t="shared" si="388"/>
        <v>24.076442307692307</v>
      </c>
      <c r="Q670" s="30">
        <f t="shared" si="388"/>
        <v>24.584615384615386</v>
      </c>
      <c r="R670" s="30">
        <f t="shared" si="388"/>
        <v>25.11298076923077</v>
      </c>
      <c r="S670" s="30">
        <f t="shared" si="388"/>
        <v>25.641346153846154</v>
      </c>
      <c r="T670" s="30">
        <f t="shared" si="388"/>
        <v>26.192788461538463</v>
      </c>
    </row>
    <row r="671" spans="1:20" s="28" customFormat="1">
      <c r="B671" s="42" t="s">
        <v>51</v>
      </c>
      <c r="C671" s="28">
        <f>C672/24</f>
        <v>1586.625</v>
      </c>
      <c r="D671" s="28">
        <f t="shared" ref="D671:T671" si="389">D672/24</f>
        <v>1620.7083333333333</v>
      </c>
      <c r="E671" s="28">
        <f t="shared" si="389"/>
        <v>1654.7083333333333</v>
      </c>
      <c r="F671" s="28">
        <f t="shared" si="389"/>
        <v>1690.2916666666667</v>
      </c>
      <c r="G671" s="28">
        <f t="shared" si="389"/>
        <v>1725.9166666666667</v>
      </c>
      <c r="H671" s="28">
        <f t="shared" si="389"/>
        <v>1763.0416666666667</v>
      </c>
      <c r="I671" s="28">
        <f t="shared" si="389"/>
        <v>1800.25</v>
      </c>
      <c r="J671" s="28">
        <f t="shared" si="389"/>
        <v>1838.9166666666667</v>
      </c>
      <c r="K671" s="28">
        <f t="shared" si="389"/>
        <v>1877.7083333333333</v>
      </c>
      <c r="L671" s="28">
        <f t="shared" si="389"/>
        <v>1918.125</v>
      </c>
      <c r="M671" s="28">
        <f t="shared" si="389"/>
        <v>1958.5416666666667</v>
      </c>
      <c r="N671" s="28">
        <f t="shared" si="389"/>
        <v>2000.625</v>
      </c>
      <c r="O671" s="28">
        <f t="shared" si="389"/>
        <v>2042.7083333333333</v>
      </c>
      <c r="P671" s="28">
        <f t="shared" si="389"/>
        <v>2086.625</v>
      </c>
      <c r="Q671" s="28">
        <f t="shared" si="389"/>
        <v>2130.6666666666665</v>
      </c>
      <c r="R671" s="28">
        <f t="shared" si="389"/>
        <v>2176.4583333333335</v>
      </c>
      <c r="S671" s="28">
        <f t="shared" si="389"/>
        <v>2222.25</v>
      </c>
      <c r="T671" s="28">
        <f t="shared" si="389"/>
        <v>2270.0416666666665</v>
      </c>
    </row>
    <row r="672" spans="1:20">
      <c r="A672" s="18" t="s">
        <v>26</v>
      </c>
      <c r="B672" s="38" t="s">
        <v>66</v>
      </c>
      <c r="C672" s="34">
        <v>38079</v>
      </c>
      <c r="D672" s="34">
        <v>38897</v>
      </c>
      <c r="E672" s="34">
        <v>39713</v>
      </c>
      <c r="F672" s="34">
        <v>40567</v>
      </c>
      <c r="G672" s="34">
        <v>41422</v>
      </c>
      <c r="H672" s="34">
        <v>42313</v>
      </c>
      <c r="I672" s="34">
        <v>43206</v>
      </c>
      <c r="J672" s="34">
        <v>44134</v>
      </c>
      <c r="K672" s="34">
        <v>45065</v>
      </c>
      <c r="L672" s="34">
        <v>46035</v>
      </c>
      <c r="M672" s="34">
        <v>47005</v>
      </c>
      <c r="N672" s="34">
        <v>48015</v>
      </c>
      <c r="O672" s="34">
        <v>49025</v>
      </c>
      <c r="P672" s="34">
        <v>50079</v>
      </c>
      <c r="Q672" s="34">
        <v>51136</v>
      </c>
      <c r="R672" s="34">
        <v>52235</v>
      </c>
      <c r="S672" s="34">
        <v>53334</v>
      </c>
      <c r="T672" s="35">
        <v>54481</v>
      </c>
    </row>
    <row r="673" spans="1:20" hidden="1">
      <c r="B673" s="43" t="s">
        <v>53</v>
      </c>
      <c r="C673" s="16"/>
      <c r="D673" s="16">
        <f>36854*1.0215</f>
        <v>37646.361000000004</v>
      </c>
      <c r="E673" s="16"/>
      <c r="F673" s="16">
        <f>38436*1.0215</f>
        <v>39262.374000000003</v>
      </c>
      <c r="G673" s="16"/>
      <c r="H673" s="16">
        <f>40090*1.0215</f>
        <v>40951.935000000005</v>
      </c>
      <c r="I673" s="16"/>
      <c r="J673" s="16">
        <f>41816*1.0215</f>
        <v>42715.044000000002</v>
      </c>
      <c r="K673" s="16"/>
      <c r="L673" s="16">
        <f>43616*1.0215</f>
        <v>44553.744000000006</v>
      </c>
      <c r="M673" s="16"/>
      <c r="N673" s="16">
        <f>45493*1.0215</f>
        <v>46471.099500000004</v>
      </c>
      <c r="O673" s="16"/>
      <c r="P673" s="16">
        <f>47448*1.0215</f>
        <v>48468.132000000005</v>
      </c>
      <c r="Q673" s="16"/>
      <c r="R673" s="16">
        <f>49491*1.0215</f>
        <v>50555.056500000006</v>
      </c>
      <c r="S673" s="16"/>
      <c r="T673" s="14">
        <f>51619*1.0215</f>
        <v>52728.808500000006</v>
      </c>
    </row>
    <row r="674" spans="1:20" hidden="1">
      <c r="A674" s="17"/>
      <c r="B674" s="38" t="s">
        <v>13</v>
      </c>
      <c r="C674" s="19">
        <v>36854</v>
      </c>
      <c r="D674" s="19"/>
      <c r="E674" s="19">
        <v>38436</v>
      </c>
      <c r="F674" s="19"/>
      <c r="G674" s="19">
        <v>40090</v>
      </c>
      <c r="H674" s="19"/>
      <c r="I674" s="19">
        <v>41816</v>
      </c>
      <c r="J674" s="19"/>
      <c r="K674" s="19">
        <v>43616</v>
      </c>
      <c r="L674" s="19"/>
      <c r="M674" s="19">
        <v>45493</v>
      </c>
      <c r="N674" s="19"/>
      <c r="O674" s="19">
        <v>47448</v>
      </c>
      <c r="P674" s="19"/>
      <c r="Q674" s="19">
        <v>49491</v>
      </c>
      <c r="R674" s="19"/>
      <c r="S674" s="19">
        <f>Q674*1.043</f>
        <v>51619.112999999998</v>
      </c>
      <c r="T674" s="17"/>
    </row>
    <row r="675" spans="1:20">
      <c r="A675" s="20"/>
      <c r="B675" s="39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</row>
    <row r="676" spans="1:20" s="28" customFormat="1">
      <c r="A676" s="31"/>
      <c r="B676" s="39" t="s">
        <v>65</v>
      </c>
      <c r="C676" s="30">
        <f>C678/2080</f>
        <v>19.482211538461538</v>
      </c>
      <c r="D676" s="30">
        <f t="shared" ref="D676:T676" si="390">D678/2080</f>
        <v>19.900961538461537</v>
      </c>
      <c r="E676" s="30">
        <f t="shared" si="390"/>
        <v>20.318269230769232</v>
      </c>
      <c r="F676" s="30">
        <f t="shared" si="390"/>
        <v>20.754807692307693</v>
      </c>
      <c r="G676" s="30">
        <f t="shared" si="390"/>
        <v>21.193750000000001</v>
      </c>
      <c r="H676" s="30">
        <f t="shared" si="390"/>
        <v>21.64903846153846</v>
      </c>
      <c r="I676" s="30">
        <f t="shared" si="390"/>
        <v>22.106249999999999</v>
      </c>
      <c r="J676" s="30">
        <f t="shared" si="390"/>
        <v>22.58173076923077</v>
      </c>
      <c r="K676" s="30">
        <f t="shared" si="390"/>
        <v>23.057211538461537</v>
      </c>
      <c r="L676" s="30">
        <f t="shared" si="390"/>
        <v>23.553365384615386</v>
      </c>
      <c r="M676" s="30">
        <f t="shared" si="390"/>
        <v>24.048557692307693</v>
      </c>
      <c r="N676" s="30">
        <f t="shared" si="390"/>
        <v>24.565384615384616</v>
      </c>
      <c r="O676" s="30">
        <f t="shared" si="390"/>
        <v>25.082211538461539</v>
      </c>
      <c r="P676" s="30">
        <f t="shared" si="390"/>
        <v>25.621634615384615</v>
      </c>
      <c r="Q676" s="30">
        <f t="shared" si="390"/>
        <v>26.162019230769232</v>
      </c>
      <c r="R676" s="30">
        <f t="shared" si="390"/>
        <v>26.724519230769232</v>
      </c>
      <c r="S676" s="30">
        <f t="shared" si="390"/>
        <v>27.287019230769232</v>
      </c>
      <c r="T676" s="30">
        <f t="shared" si="390"/>
        <v>27.874038461538461</v>
      </c>
    </row>
    <row r="677" spans="1:20" s="28" customFormat="1">
      <c r="B677" s="42" t="s">
        <v>51</v>
      </c>
      <c r="C677" s="28">
        <f>C678/24</f>
        <v>1688.4583333333333</v>
      </c>
      <c r="D677" s="28">
        <f t="shared" ref="D677:T677" si="391">D678/24</f>
        <v>1724.75</v>
      </c>
      <c r="E677" s="28">
        <f t="shared" si="391"/>
        <v>1760.9166666666667</v>
      </c>
      <c r="F677" s="28">
        <f t="shared" si="391"/>
        <v>1798.75</v>
      </c>
      <c r="G677" s="28">
        <f t="shared" si="391"/>
        <v>1836.7916666666667</v>
      </c>
      <c r="H677" s="28">
        <f t="shared" si="391"/>
        <v>1876.25</v>
      </c>
      <c r="I677" s="28">
        <f t="shared" si="391"/>
        <v>1915.875</v>
      </c>
      <c r="J677" s="28">
        <f t="shared" si="391"/>
        <v>1957.0833333333333</v>
      </c>
      <c r="K677" s="28">
        <f t="shared" si="391"/>
        <v>1998.2916666666667</v>
      </c>
      <c r="L677" s="28">
        <f t="shared" si="391"/>
        <v>2041.2916666666667</v>
      </c>
      <c r="M677" s="28">
        <f t="shared" si="391"/>
        <v>2084.2083333333335</v>
      </c>
      <c r="N677" s="28">
        <f t="shared" si="391"/>
        <v>2129</v>
      </c>
      <c r="O677" s="28">
        <f t="shared" si="391"/>
        <v>2173.7916666666665</v>
      </c>
      <c r="P677" s="28">
        <f t="shared" si="391"/>
        <v>2220.5416666666665</v>
      </c>
      <c r="Q677" s="28">
        <f t="shared" si="391"/>
        <v>2267.375</v>
      </c>
      <c r="R677" s="28">
        <f t="shared" si="391"/>
        <v>2316.125</v>
      </c>
      <c r="S677" s="28">
        <f t="shared" si="391"/>
        <v>2364.875</v>
      </c>
      <c r="T677" s="28">
        <f t="shared" si="391"/>
        <v>2415.75</v>
      </c>
    </row>
    <row r="678" spans="1:20">
      <c r="A678" s="18" t="s">
        <v>27</v>
      </c>
      <c r="B678" s="38" t="s">
        <v>66</v>
      </c>
      <c r="C678" s="34">
        <v>40523</v>
      </c>
      <c r="D678" s="34">
        <v>41394</v>
      </c>
      <c r="E678" s="34">
        <v>42262</v>
      </c>
      <c r="F678" s="34">
        <v>43170</v>
      </c>
      <c r="G678" s="34">
        <v>44083</v>
      </c>
      <c r="H678" s="34">
        <v>45030</v>
      </c>
      <c r="I678" s="34">
        <v>45981</v>
      </c>
      <c r="J678" s="34">
        <v>46970</v>
      </c>
      <c r="K678" s="34">
        <v>47959</v>
      </c>
      <c r="L678" s="34">
        <v>48991</v>
      </c>
      <c r="M678" s="34">
        <v>50021</v>
      </c>
      <c r="N678" s="34">
        <v>51096</v>
      </c>
      <c r="O678" s="34">
        <v>52171</v>
      </c>
      <c r="P678" s="34">
        <v>53293</v>
      </c>
      <c r="Q678" s="34">
        <v>54417</v>
      </c>
      <c r="R678" s="34">
        <v>55587</v>
      </c>
      <c r="S678" s="34">
        <v>56757</v>
      </c>
      <c r="T678" s="35">
        <v>57978</v>
      </c>
    </row>
    <row r="679" spans="1:20" hidden="1">
      <c r="B679" s="43" t="s">
        <v>53</v>
      </c>
      <c r="C679" s="16"/>
      <c r="D679" s="16">
        <f>39220*1.0215</f>
        <v>40063.230000000003</v>
      </c>
      <c r="E679" s="16"/>
      <c r="F679" s="16">
        <f>40903*1.0215</f>
        <v>41782.414500000006</v>
      </c>
      <c r="G679" s="16"/>
      <c r="H679" s="16">
        <f>42665*1.0215</f>
        <v>43582.297500000001</v>
      </c>
      <c r="I679" s="16"/>
      <c r="J679" s="16">
        <f>44502*1.0215</f>
        <v>45458.793000000005</v>
      </c>
      <c r="K679" s="16"/>
      <c r="L679" s="16">
        <f>46417*1.0215</f>
        <v>47414.965500000006</v>
      </c>
      <c r="M679" s="16"/>
      <c r="N679" s="16">
        <f>48412*1.0215</f>
        <v>49452.858</v>
      </c>
      <c r="O679" s="16"/>
      <c r="P679" s="16">
        <f>50493*1.0215</f>
        <v>51578.599500000004</v>
      </c>
      <c r="Q679" s="16"/>
      <c r="R679" s="16">
        <f>52667*1.0215</f>
        <v>53799.340500000006</v>
      </c>
      <c r="S679" s="16"/>
      <c r="T679" s="14">
        <f>54932*1.0215</f>
        <v>56113.038</v>
      </c>
    </row>
    <row r="680" spans="1:20" hidden="1">
      <c r="A680" s="17"/>
      <c r="B680" s="38" t="s">
        <v>13</v>
      </c>
      <c r="C680" s="19">
        <v>39220</v>
      </c>
      <c r="D680" s="19"/>
      <c r="E680" s="19">
        <v>40903</v>
      </c>
      <c r="F680" s="19"/>
      <c r="G680" s="19">
        <v>42665</v>
      </c>
      <c r="H680" s="19"/>
      <c r="I680" s="19">
        <v>44502</v>
      </c>
      <c r="J680" s="19"/>
      <c r="K680" s="19">
        <v>46417</v>
      </c>
      <c r="L680" s="19"/>
      <c r="M680" s="19">
        <v>48412</v>
      </c>
      <c r="N680" s="19"/>
      <c r="O680" s="19">
        <v>50493</v>
      </c>
      <c r="P680" s="19"/>
      <c r="Q680" s="19">
        <v>52667</v>
      </c>
      <c r="R680" s="19"/>
      <c r="S680" s="19">
        <f>Q680*1.043</f>
        <v>54931.680999999997</v>
      </c>
      <c r="T680" s="17"/>
    </row>
    <row r="681" spans="1:20">
      <c r="B681" s="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</row>
    <row r="682" spans="1:20">
      <c r="A682" s="2" t="s">
        <v>69</v>
      </c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</row>
  </sheetData>
  <mergeCells count="1">
    <mergeCell ref="H591:I593"/>
  </mergeCells>
  <phoneticPr fontId="0" type="noConversion"/>
  <printOptions horizontalCentered="1"/>
  <pageMargins left="0" right="0" top="0" bottom="0" header="0" footer="0"/>
  <pageSetup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05-06CLS</vt:lpstr>
    </vt:vector>
  </TitlesOfParts>
  <Company>Lane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Germaine Mock</dc:creator>
  <cp:lastModifiedBy>Curriculum and Scheduling</cp:lastModifiedBy>
  <cp:lastPrinted>2009-06-10T23:44:01Z</cp:lastPrinted>
  <dcterms:created xsi:type="dcterms:W3CDTF">1998-02-06T16:43:07Z</dcterms:created>
  <dcterms:modified xsi:type="dcterms:W3CDTF">2009-08-11T23:01:16Z</dcterms:modified>
</cp:coreProperties>
</file>